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85" firstSheet="1" activeTab="1"/>
  </bookViews>
  <sheets>
    <sheet name="Grafica" sheetId="70" state="hidden" r:id="rId1"/>
    <sheet name="INF. Semanal HSE " sheetId="63" r:id="rId2"/>
  </sheets>
  <definedNames>
    <definedName name="Z_184FBAF6_C155_49D6_B362_3743EC84E593_.wvu.Cols" localSheetId="0" hidden="1">Grafica!$F:$F,Grafica!$J:$K</definedName>
    <definedName name="_xlnm.Print_Area" localSheetId="1">'INF. Semanal HSE '!$A$1:$AN$97</definedName>
  </definedNames>
  <calcPr calcId="144525"/>
</workbook>
</file>

<file path=xl/comments1.xml><?xml version="1.0" encoding="utf-8"?>
<comments xmlns="http://schemas.openxmlformats.org/spreadsheetml/2006/main">
  <authors>
    <author>alexandra.escobar</author>
  </authors>
  <commentList>
    <comment ref="AD9" authorId="0">
      <text>
        <r>
          <rPr>
            <b/>
            <sz val="9"/>
            <rFont val="Arial"/>
            <charset val="0"/>
          </rPr>
          <t>SIG: Relacionar aqui otros documentos que no se mencionan en las columnas anteriores</t>
        </r>
        <r>
          <rPr>
            <sz val="9"/>
            <rFont val="Arial"/>
            <charset val="0"/>
          </rPr>
          <t xml:space="preserve">
</t>
        </r>
      </text>
    </comment>
    <comment ref="B22" authorId="0">
      <text>
        <r>
          <rPr>
            <b/>
            <sz val="9"/>
            <rFont val="Arial"/>
            <charset val="0"/>
          </rPr>
          <t xml:space="preserve">SIG: En esta celda se describen ( EPP, Extintores, camillas, botiquines, equipos de alturas, </t>
        </r>
        <r>
          <rPr>
            <sz val="9"/>
            <rFont val="Arial"/>
            <charset val="0"/>
          </rPr>
          <t>alcoholimetros, andamios, etc)</t>
        </r>
      </text>
    </comment>
  </commentList>
</comments>
</file>

<file path=xl/sharedStrings.xml><?xml version="1.0" encoding="utf-8"?>
<sst xmlns="http://schemas.openxmlformats.org/spreadsheetml/2006/main" count="235">
  <si>
    <t>CONSTRUCCIÓN - REFORZAMIENTO DE PUENTES MAYORES EN OMBÚ SOBRE EL RIO ORTEGUAZA, SANPEDRO Y CAGUAN.</t>
  </si>
  <si>
    <t>Elaborado por:</t>
  </si>
  <si>
    <t>EJECUTADO</t>
  </si>
  <si>
    <t>CO 6489</t>
  </si>
  <si>
    <t>Revisado por:</t>
  </si>
  <si>
    <t xml:space="preserve">CONSORCIO DICON SAUL MILLAN </t>
  </si>
  <si>
    <t>INFORME DIARIO DE AVANCE DE OBRA</t>
  </si>
  <si>
    <t>COSTO TOTAL
COP    1.784.773.511
VALOR DESPUES DE IVA</t>
  </si>
  <si>
    <t>Nombre de tarea</t>
  </si>
  <si>
    <t>Duración</t>
  </si>
  <si>
    <t>Comienzo Planeado</t>
  </si>
  <si>
    <t>Fin Planeado</t>
  </si>
  <si>
    <t>Comienzo Real</t>
  </si>
  <si>
    <t>Fin Real</t>
  </si>
  <si>
    <t>Costo Planeado 
Total COP</t>
  </si>
  <si>
    <t>% Absoluto</t>
  </si>
  <si>
    <t>PESO DE ENTREGABLE %</t>
  </si>
  <si>
    <t>UNIDAD DE MEDIDA</t>
  </si>
  <si>
    <t>CANTIDAD
PLANEADO</t>
  </si>
  <si>
    <t>Avance Planeado</t>
  </si>
  <si>
    <t>Avance Físico Real</t>
  </si>
  <si>
    <t>Avance
Planeado</t>
  </si>
  <si>
    <t>Avance Financiero</t>
  </si>
  <si>
    <t>OMBU - PUENTE ORTEGUAZA</t>
  </si>
  <si>
    <t>Glb</t>
  </si>
  <si>
    <t>PUENTES PRINCIPALES</t>
  </si>
  <si>
    <t xml:space="preserve">INICIO </t>
  </si>
  <si>
    <t>0 días</t>
  </si>
  <si>
    <t>PUENTE ORTEGUAZA</t>
  </si>
  <si>
    <t>ESTUDIOS Y DISEÑOS</t>
  </si>
  <si>
    <t>29 días</t>
  </si>
  <si>
    <t xml:space="preserve">HIDRAULICO ( SOCAVACION) </t>
  </si>
  <si>
    <t>10 días</t>
  </si>
  <si>
    <t>1FC+19 días</t>
  </si>
  <si>
    <t>SUELOS  (DOS PERFORACIONES )</t>
  </si>
  <si>
    <t>5 días</t>
  </si>
  <si>
    <t>4CC-2 días</t>
  </si>
  <si>
    <t xml:space="preserve">DISEÑO ESTRUCTURAL (SOLO SUPERESTRUCTURA) </t>
  </si>
  <si>
    <t>5CC-17 días</t>
  </si>
  <si>
    <t>Estudios y Diseños Terminados</t>
  </si>
  <si>
    <t>4,5,6</t>
  </si>
  <si>
    <t>REFUERZO Y REPARACION DE SUPERESTRUCTURA</t>
  </si>
  <si>
    <t>183 días</t>
  </si>
  <si>
    <t xml:space="preserve">REFORZAMIENTO DE ELEMENTOS DE ACERO ESTRUCTURAL, SUMNISTRO , FABRICACIÓN, TRANSPORTE Y MONTAJE DE ESTRUCTURA METALICA EN ACERO  A -36 Y SOLDADURA </t>
  </si>
  <si>
    <t>75 días</t>
  </si>
  <si>
    <t>SUMINISTRO, FABRICACION Y TRANSPORTE</t>
  </si>
  <si>
    <t>15 días</t>
  </si>
  <si>
    <t>1FC+130 días</t>
  </si>
  <si>
    <t>MONTAJE</t>
  </si>
  <si>
    <t>60 días</t>
  </si>
  <si>
    <t xml:space="preserve">REPARACION DE ELEMENTOS DE ACERO ESTRUCTURAL, SUMNISTRO , FABRICACIÓN, TRANSPORTE Y MONTAJE DE ESTRUCTURA METALICA EN ACERO  A -36 Y SOLDADURA E70XX  </t>
  </si>
  <si>
    <t>45 días</t>
  </si>
  <si>
    <t>30 días</t>
  </si>
  <si>
    <t>DEMOLICION DE CONCRETO PARA GENERAR SUPERFICIE DE ANCLAJE ENTRE CONCRETO DE MACIZO EXISTENTE Y NUEVO</t>
  </si>
  <si>
    <t xml:space="preserve">DEMOLICION </t>
  </si>
  <si>
    <t>10CC</t>
  </si>
  <si>
    <t>RETIRO DE ESCOMBROS</t>
  </si>
  <si>
    <t>16CC+20 días</t>
  </si>
  <si>
    <t>CONCRETO REFORZADO DE 210 KG/CM2, PARA MACIZOS ADICIONALES DE ANCLAJES, (INCLUYE ACERO DE REFUERZO)</t>
  </si>
  <si>
    <t>16 días</t>
  </si>
  <si>
    <t>INSTALACION ACERO DE REFUERZO</t>
  </si>
  <si>
    <t>7 días</t>
  </si>
  <si>
    <t>INSTALACION FORMALETA</t>
  </si>
  <si>
    <t>FUNDIDA DE CONCRETO</t>
  </si>
  <si>
    <t>4 días</t>
  </si>
  <si>
    <t xml:space="preserve">ANCLAJES ADICIONALES PARA MACIZOS, SUMINISTRO, FABRICACION, TRANSPORTE Y MONTAJE DE ANCLAJES DIAMETRO IGUAL A 1 PULGADA EN ACERO DE 60,000 PSI PARA CONECTAR CONCRETO EXISTENTE CON CONCRETO NUEVO </t>
  </si>
  <si>
    <t>18 días</t>
  </si>
  <si>
    <t xml:space="preserve"> SUMINISTRO, FABRICACION Y TRANSPORTE</t>
  </si>
  <si>
    <t>PERFORACION</t>
  </si>
  <si>
    <t>3 días</t>
  </si>
  <si>
    <t>21FC+3 días,23</t>
  </si>
  <si>
    <t>COLOCACION  VARILLA</t>
  </si>
  <si>
    <t>ANCLAJES EN ACERO 1040, PARA CABLES ADICIONALES, SUMINISTRO, FABRICACION, TRANSPORTE Y MONTAJE DE ANCLAJES EN ACERO 1040</t>
  </si>
  <si>
    <t>20 días</t>
  </si>
  <si>
    <t>INSTALACION ANCLAJES</t>
  </si>
  <si>
    <t>13 días</t>
  </si>
  <si>
    <t xml:space="preserve"> FIADORES (TERMINALES), EN HIERRO FUNDIDO CON EL RESPECTIVO ENCASTRE, PARA CABLES ADICIONALES,SUMINISTRO, FABRICACION, TRANSPORTE Y MONTAJE </t>
  </si>
  <si>
    <t>52 días</t>
  </si>
  <si>
    <t>22 días</t>
  </si>
  <si>
    <t xml:space="preserve">ENCASTRE </t>
  </si>
  <si>
    <t>MONTAJE DE FIADORES</t>
  </si>
  <si>
    <t xml:space="preserve"> CABLES ADICIONALES DE 1½ PULGADAS IPS 6X19, SUMINISTRO, TRANSPORTE Y MONTAJE DE  (INCLUYE TENSIONAMIENTO DE PENDOLONES EXISTENTES)</t>
  </si>
  <si>
    <t xml:space="preserve"> SUMINISTRO Y TRANSPORTE </t>
  </si>
  <si>
    <t>7FC+15 días</t>
  </si>
  <si>
    <t>ESTIRAMIENTO DE CABLES</t>
  </si>
  <si>
    <t>TENSIONAMIENTO DE CABLES</t>
  </si>
  <si>
    <t>8 días</t>
  </si>
  <si>
    <t>36,32,43</t>
  </si>
  <si>
    <t>GALAPAGOS EN ACERO  A-36  PARA CABLES ADICIONALES, SUMINISTRO, TRANSPORTE Y MONTAJE</t>
  </si>
  <si>
    <t xml:space="preserve">MORDAZAS EN ACERO A-36, PARA CONECTAR LOS CABLES ADICIONALES CON LOS EXISTENTES,SUMINISTRO, FABRICACION, TRANSPORTE Y MONTAJE </t>
  </si>
  <si>
    <t>35 días</t>
  </si>
  <si>
    <t xml:space="preserve"> SUMINISTRO, FABRICACION Y TRANSPORTE </t>
  </si>
  <si>
    <t>25 días</t>
  </si>
  <si>
    <t>7FC+15 días,35FC+36 días</t>
  </si>
  <si>
    <t>REPARACION DE PISO (INCLUYE SUMINISTRO DE MATERIALES EN ACERO A-36 DESMONTAJE Y MONTAJE, DONDE SEA NECESARIO)</t>
  </si>
  <si>
    <t>82 días</t>
  </si>
  <si>
    <t>SUMINISTRO  Y TRANSPORTE DE MATERIALES</t>
  </si>
  <si>
    <t>7FC+10 días,1FC+130 días</t>
  </si>
  <si>
    <t>DESMONTAJE Y RETIRO DE PISO DETERIORADO</t>
  </si>
  <si>
    <t>MONTAJE PISO (LAMINAS NUEVAS)</t>
  </si>
  <si>
    <t>50 días</t>
  </si>
  <si>
    <t>46CC+2 días</t>
  </si>
  <si>
    <t>Refuerzo y Reparación Terminadas</t>
  </si>
  <si>
    <t>9,12,15,18,22,26,29,33,38,41,44</t>
  </si>
  <si>
    <t>LIMPIEZA Y PINTURA</t>
  </si>
  <si>
    <t xml:space="preserve">LIMPIEZA CON CHORRO DE ARENA GRADO METAL CASI BLANCO Y APLICACIÓN DE PINTURAS EPOXICAS CON UN ESPESOR TOTAL DE CINCO MILS A LAS PARTES AFECTADAS POR ALTA CORROSION </t>
  </si>
  <si>
    <t>PINTURA</t>
  </si>
  <si>
    <t>Limpieza y pintura Terminada</t>
  </si>
  <si>
    <t xml:space="preserve">HIDROLAVADO DE ESTRUCTURA METALICA, ACTIVACION Y PINTURA DE ACABADO </t>
  </si>
  <si>
    <t>HIDROLAVADO</t>
  </si>
  <si>
    <t>47CC+15 días</t>
  </si>
  <si>
    <t>ACTIVACION Y PINTURA</t>
  </si>
  <si>
    <t>Pintura de Acabado Terminado</t>
  </si>
  <si>
    <t>LIMPIEZA MANUAL  Y APLICACIÓN DE PINTURAS EPOXICAS CON UN ESPESOR TOTAL DE CINCO MILS A CABLES  Y PENDOLONES</t>
  </si>
  <si>
    <t>LIMPIEZA MANUAL</t>
  </si>
  <si>
    <t>47CC+15 días,55</t>
  </si>
  <si>
    <t xml:space="preserve">APLICACIÓN PINTURA  </t>
  </si>
  <si>
    <t>Pintura Epóxica Terminada</t>
  </si>
  <si>
    <t xml:space="preserve">SEÑALIZACION Y CONTROL DE TRAFICO </t>
  </si>
  <si>
    <t>111 días</t>
  </si>
  <si>
    <t>SEÑALIZACION VERTICAL TIPO I y II ( DOS DE C/U)</t>
  </si>
  <si>
    <t>CONTROL DE TRAFICO</t>
  </si>
  <si>
    <t>Señalización Terminada</t>
  </si>
  <si>
    <t>Puente ORTEGUAZA Terminado</t>
  </si>
  <si>
    <t>7,48,52,56,60,64</t>
  </si>
  <si>
    <t>RESUMEN DE ACTIVIDADES EJECUTADAS</t>
  </si>
  <si>
    <t>ACTIVIDADES PROGRAMADAS PARA SIGUIENTE DIA</t>
  </si>
  <si>
    <t>COMENTARIOS Y SITUACIONES IMPORTANTES</t>
  </si>
  <si>
    <t>ESTADO DEL CLIMA</t>
  </si>
  <si>
    <t>INFORME PROYECTOS HSEQ</t>
  </si>
  <si>
    <t xml:space="preserve">Versión: SST-01                                                   </t>
  </si>
  <si>
    <t>Fecha: Abril 2019</t>
  </si>
  <si>
    <t xml:space="preserve">PROYECTO: </t>
  </si>
  <si>
    <t>Centro de Costos:</t>
  </si>
  <si>
    <t>Ciudad:</t>
  </si>
  <si>
    <t>Descripcion de Formatos a diligenciar:</t>
  </si>
  <si>
    <t>FECHA
DD
MM</t>
  </si>
  <si>
    <t>DD</t>
  </si>
  <si>
    <t>MM</t>
  </si>
  <si>
    <t>AA</t>
  </si>
  <si>
    <t>Descripcion de la actividad a realizar en el proyecto:</t>
  </si>
  <si>
    <t>TIPO DE FORMATO</t>
  </si>
  <si>
    <t>Interno cantidad</t>
  </si>
  <si>
    <t>Externo Cantidad</t>
  </si>
  <si>
    <t>Interno</t>
  </si>
  <si>
    <t>Externo</t>
  </si>
  <si>
    <t>TIPO DE DOCUMENTOS</t>
  </si>
  <si>
    <t>I</t>
  </si>
  <si>
    <t>E</t>
  </si>
  <si>
    <t xml:space="preserve">Permisos de Trabajo:    </t>
  </si>
  <si>
    <t>MEDEVAC</t>
  </si>
  <si>
    <t xml:space="preserve">ATS:    </t>
  </si>
  <si>
    <t>Informe/Dosier:</t>
  </si>
  <si>
    <t>Inspeccciones:</t>
  </si>
  <si>
    <t>Entrega dotacion/epp</t>
  </si>
  <si>
    <t>Asistencia:</t>
  </si>
  <si>
    <t>Tarjeta IRACI:</t>
  </si>
  <si>
    <t>Preoperacionales:</t>
  </si>
  <si>
    <t>Comunicados:</t>
  </si>
  <si>
    <t xml:space="preserve"> INFORMACION GENERAL</t>
  </si>
  <si>
    <t xml:space="preserve">                                 PERSONAL EN PROYECTO</t>
  </si>
  <si>
    <t>ASPECTOS AMBIENTALES</t>
  </si>
  <si>
    <t>DESCRIPCIÓN DE EQUIPO</t>
  </si>
  <si>
    <t>Cant.</t>
  </si>
  <si>
    <t xml:space="preserve">Certificado calibracion </t>
  </si>
  <si>
    <t>Certificado de Mantenimiento</t>
  </si>
  <si>
    <t>Nombres y Apellidos</t>
  </si>
  <si>
    <t xml:space="preserve">Cargo
</t>
  </si>
  <si>
    <t>Horas Dia</t>
  </si>
  <si>
    <t>Acumulado anterior</t>
  </si>
  <si>
    <t>Horas Acumuladas</t>
  </si>
  <si>
    <t xml:space="preserve"> Residuos Sólidos</t>
  </si>
  <si>
    <t>Kg</t>
  </si>
  <si>
    <t>Acumulado ( Kg)</t>
  </si>
  <si>
    <t>Reciclables</t>
  </si>
  <si>
    <t>Orgánicos</t>
  </si>
  <si>
    <t>Contaminados</t>
  </si>
  <si>
    <t>Informar aqui el tratamiento de los residuos: / Disposicion final:  (Acta de entrega y/o envio)</t>
  </si>
  <si>
    <t>Entrega al cliente:</t>
  </si>
  <si>
    <t>Enviados a  ITT Ingenieria:</t>
  </si>
  <si>
    <t>INCIDENTES AMBIENTALES</t>
  </si>
  <si>
    <t>Diarios</t>
  </si>
  <si>
    <t xml:space="preserve">Acumulado </t>
  </si>
  <si>
    <t>ACCIDENTES AMBIENTALES</t>
  </si>
  <si>
    <t>ACUMULADO</t>
  </si>
  <si>
    <t>SEGURIDAD Y SALUD EN EL TRABAJO</t>
  </si>
  <si>
    <t>INCIDENTES LABORALES</t>
  </si>
  <si>
    <t>TOTALES ACUMULADOS</t>
  </si>
  <si>
    <t>ACCIDENTES LABORALES</t>
  </si>
  <si>
    <t>REQUISITOS DEL CLIENTE</t>
  </si>
  <si>
    <t>Puntos Relevantes del Contrato con el Cliente:</t>
  </si>
  <si>
    <t>Entregables al cliente</t>
  </si>
  <si>
    <t xml:space="preserve">CALIDAD </t>
  </si>
  <si>
    <t>QUEJAS / RECLAMOS</t>
  </si>
  <si>
    <t>PETICIONES / SOLICITUDES</t>
  </si>
  <si>
    <t>REQUISITOS Y/O COMPROMISOS CON EL CLIENTE</t>
  </si>
  <si>
    <t>ACTIVIDAD</t>
  </si>
  <si>
    <t>RESPONSABLE EJECUCION</t>
  </si>
  <si>
    <t xml:space="preserve">CARGO </t>
  </si>
  <si>
    <t>EMPRESA</t>
  </si>
  <si>
    <t>FECHA ENTREGA</t>
  </si>
  <si>
    <t>FECHA CIERRE</t>
  </si>
  <si>
    <t>RESPONSABLE CIERRE</t>
  </si>
  <si>
    <t>CARGO</t>
  </si>
  <si>
    <t>1.</t>
  </si>
  <si>
    <t>2.</t>
  </si>
  <si>
    <t>3.</t>
  </si>
  <si>
    <t>4.</t>
  </si>
  <si>
    <t>5.</t>
  </si>
  <si>
    <t>6.</t>
  </si>
  <si>
    <t>CRONOGRAMA DE ACTIVIDADES (HSEQ-BIENESTAR)</t>
  </si>
  <si>
    <t>ACTIVIDADES</t>
  </si>
  <si>
    <t>RESPONSABLE</t>
  </si>
  <si>
    <t>FRECUENCIA</t>
  </si>
  <si>
    <t>FECHA DE EJECUCIÓN</t>
  </si>
  <si>
    <t>SEMANA</t>
  </si>
  <si>
    <t>EVIDENCIA DE CUMPLIMIENTO (registro , acta, soporte).</t>
  </si>
  <si>
    <t>OBSERVACIONES</t>
  </si>
  <si>
    <t>Analisis de Trabajo Seguro</t>
  </si>
  <si>
    <t xml:space="preserve">Permisos de Trabajo  </t>
  </si>
  <si>
    <t>Preoperacionales</t>
  </si>
  <si>
    <t>IRACI</t>
  </si>
  <si>
    <t>Inspecciones Elementos de Emergencias (Botiquin- camilla- señalizacion-extintor)</t>
  </si>
  <si>
    <t>Inspecciones Elementos de Proteccion Pesonal</t>
  </si>
  <si>
    <t>Inspecciones Maquinas y/o Equipos</t>
  </si>
  <si>
    <t>Inspecciones Andamios y/o Escaleras</t>
  </si>
  <si>
    <t>Inspecciones Herramientas manuales y/o mecanicas</t>
  </si>
  <si>
    <t>Inspecciones obra  Condiciones ambientales y de seguridad (Orden y aseo)</t>
  </si>
  <si>
    <t>Entrega de EPP y/o Dotacion</t>
  </si>
  <si>
    <t>Asistencia a reuniones y/o comites</t>
  </si>
  <si>
    <t>Charlas diarias  (10 minutos)</t>
  </si>
  <si>
    <t>Seguimiento Seguridad Social Contratistas</t>
  </si>
  <si>
    <t>Capacitaciones  ( Cronograma de capacitaciones)</t>
  </si>
  <si>
    <t>REGISTRO FOTOGRAFICO:</t>
  </si>
  <si>
    <t xml:space="preserve">    </t>
  </si>
</sst>
</file>

<file path=xl/styles.xml><?xml version="1.0" encoding="utf-8"?>
<styleSheet xmlns="http://schemas.openxmlformats.org/spreadsheetml/2006/main">
  <numFmts count="20">
    <numFmt numFmtId="176" formatCode="_ * #,##0_ ;_ * \-#,##0_ ;_ * &quot;-&quot;_ ;_ @_ "/>
    <numFmt numFmtId="43" formatCode="_(* #,##0.00_);_(* \(#,##0.00\);_(* &quot;-&quot;??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[$-409]mmm\-yy;@"/>
    <numFmt numFmtId="42" formatCode="_(&quot;$&quot;* #,##0_);_(&quot;$&quot;* \(#,##0\);_(&quot;$&quot;* &quot;-&quot;_);_(@_)"/>
    <numFmt numFmtId="179" formatCode="_(&quot;$&quot;\ * #,##0_);_(&quot;$&quot;\ * \(#,##0\);_(&quot;$&quot;\ * &quot;-&quot;??_);_(@_)"/>
    <numFmt numFmtId="180" formatCode="#.00"/>
    <numFmt numFmtId="181" formatCode="&quot;$&quot;#."/>
    <numFmt numFmtId="182" formatCode="_(&quot;$&quot;\ * #,##0.00_);_(&quot;$&quot;\ * \(#,##0.00\);_(&quot;$&quot;\ * &quot;-&quot;??_);_(@_)"/>
    <numFmt numFmtId="183" formatCode="_-* #,##0.00_-;\-* #,##0.00_-;_-* &quot;-&quot;??_-;_-@_-"/>
    <numFmt numFmtId="184" formatCode="_ [$€-2]\ * #,##0.00_ ;_ [$€-2]\ * \-#,##0.00_ ;_ [$€-2]\ * &quot;-&quot;??_ "/>
    <numFmt numFmtId="185" formatCode="_-* #,##0.00\ _P_t_s_-;\-* #,##0.00\ _P_t_s_-;_-* &quot;-&quot;??\ _P_t_s_-;_-@_-"/>
    <numFmt numFmtId="186" formatCode="_ &quot;$&quot;\ * #,##0.00_ ;_ &quot;$&quot;\ * \-#,##0.00_ ;_ &quot;$&quot;\ * &quot;-&quot;??_ ;_ @_ "/>
    <numFmt numFmtId="187" formatCode="#,##0.0"/>
    <numFmt numFmtId="188" formatCode="0.0%"/>
    <numFmt numFmtId="189" formatCode="&quot;$&quot;#.00"/>
    <numFmt numFmtId="190" formatCode="#,##0."/>
    <numFmt numFmtId="191" formatCode="dd/mm/yy;@"/>
    <numFmt numFmtId="192" formatCode="_(* #,##0_);_(* \(#,##0\);_(* &quot;-&quot;??_);_(@_)"/>
  </numFmts>
  <fonts count="94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i/>
      <sz val="12"/>
      <color theme="1"/>
      <name val="Calibri"/>
      <charset val="134"/>
      <scheme val="minor"/>
    </font>
    <font>
      <b/>
      <sz val="11"/>
      <name val="Arial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9"/>
      <name val="Verdana"/>
      <charset val="134"/>
    </font>
    <font>
      <b/>
      <sz val="8"/>
      <name val="Verdana"/>
      <charset val="134"/>
    </font>
    <font>
      <b/>
      <sz val="7"/>
      <name val="Verdana"/>
      <charset val="134"/>
    </font>
    <font>
      <sz val="12"/>
      <name val="Verdana"/>
      <charset val="134"/>
    </font>
    <font>
      <b/>
      <i/>
      <sz val="11"/>
      <color theme="1"/>
      <name val="Calibri"/>
      <charset val="134"/>
      <scheme val="minor"/>
    </font>
    <font>
      <b/>
      <sz val="6"/>
      <name val="Verdana"/>
      <charset val="134"/>
    </font>
    <font>
      <sz val="10"/>
      <name val="Verdana"/>
      <charset val="134"/>
    </font>
    <font>
      <sz val="11"/>
      <color theme="2" tint="-0.1"/>
      <name val="Calibri"/>
      <charset val="134"/>
      <scheme val="minor"/>
    </font>
    <font>
      <b/>
      <i/>
      <sz val="11"/>
      <color theme="2" tint="-0.1"/>
      <name val="Calibri"/>
      <charset val="134"/>
      <scheme val="minor"/>
    </font>
    <font>
      <b/>
      <i/>
      <sz val="1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i/>
      <sz val="12"/>
      <color theme="2" tint="-0.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9"/>
      <name val="Calibri"/>
      <charset val="134"/>
      <scheme val="minor"/>
    </font>
    <font>
      <sz val="9"/>
      <name val="Calibri"/>
      <charset val="134"/>
      <scheme val="minor"/>
    </font>
    <font>
      <b/>
      <sz val="9"/>
      <color theme="2" tint="-0.5"/>
      <name val="Calibri"/>
      <charset val="134"/>
      <scheme val="minor"/>
    </font>
    <font>
      <b/>
      <sz val="8"/>
      <name val="Arial"/>
      <charset val="0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color theme="0"/>
      <name val="Arial"/>
      <charset val="134"/>
    </font>
    <font>
      <sz val="10"/>
      <name val="Arial"/>
      <charset val="134"/>
    </font>
    <font>
      <b/>
      <sz val="14"/>
      <name val="Calibri"/>
      <charset val="134"/>
      <scheme val="minor"/>
    </font>
    <font>
      <b/>
      <sz val="12"/>
      <name val="Calibri"/>
      <charset val="134"/>
      <scheme val="minor"/>
    </font>
    <font>
      <sz val="16"/>
      <color rgb="FF000000"/>
      <name val="Calibri"/>
      <charset val="134"/>
      <scheme val="minor"/>
    </font>
    <font>
      <b/>
      <sz val="10"/>
      <color theme="0"/>
      <name val="Arial"/>
      <charset val="134"/>
    </font>
    <font>
      <b/>
      <sz val="8"/>
      <color rgb="FFFFFFFF"/>
      <name val="Arial"/>
      <charset val="134"/>
    </font>
    <font>
      <sz val="8"/>
      <color theme="1"/>
      <name val="Arial"/>
      <charset val="134"/>
    </font>
    <font>
      <b/>
      <sz val="10"/>
      <color rgb="FFFFFFFF"/>
      <name val="Arial"/>
      <charset val="134"/>
    </font>
    <font>
      <sz val="8"/>
      <color rgb="FF000000"/>
      <name val="Arial"/>
      <charset val="134"/>
    </font>
    <font>
      <b/>
      <sz val="8"/>
      <color theme="1"/>
      <name val="Arial"/>
      <charset val="134"/>
    </font>
    <font>
      <b/>
      <sz val="10"/>
      <color theme="0" tint="-0.249977111117893"/>
      <name val="Arial"/>
      <charset val="134"/>
    </font>
    <font>
      <sz val="10"/>
      <color theme="0" tint="-0.249977111117893"/>
      <name val="Arial"/>
      <charset val="134"/>
    </font>
    <font>
      <b/>
      <sz val="8"/>
      <color rgb="FF000000"/>
      <name val="Arial"/>
      <charset val="134"/>
    </font>
    <font>
      <sz val="8"/>
      <color theme="0"/>
      <name val="Arial"/>
      <charset val="134"/>
    </font>
    <font>
      <sz val="8"/>
      <name val="Arial"/>
      <charset val="134"/>
    </font>
    <font>
      <b/>
      <sz val="12"/>
      <color rgb="FFFF0000"/>
      <name val="Calibri"/>
      <charset val="134"/>
      <scheme val="minor"/>
    </font>
    <font>
      <sz val="12"/>
      <name val="Calibri"/>
      <charset val="134"/>
      <scheme val="minor"/>
    </font>
    <font>
      <sz val="12"/>
      <color theme="1"/>
      <name val="Calibri"/>
      <charset val="134"/>
      <scheme val="minor"/>
    </font>
    <font>
      <sz val="8"/>
      <color rgb="FFFFFFFF"/>
      <name val="Arial"/>
      <charset val="134"/>
    </font>
    <font>
      <sz val="10"/>
      <color rgb="FF000000"/>
      <name val="Arial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0"/>
      <color indexed="56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indexed="56"/>
      <name val="Cambria"/>
      <charset val="134"/>
    </font>
    <font>
      <sz val="11"/>
      <color indexed="8"/>
      <name val="Calibri"/>
      <charset val="134"/>
    </font>
    <font>
      <b/>
      <sz val="11"/>
      <color indexed="52"/>
      <name val="Calibri"/>
      <charset val="134"/>
    </font>
    <font>
      <b/>
      <sz val="11"/>
      <color indexed="63"/>
      <name val="Calibri"/>
      <charset val="134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indexed="56"/>
      <name val="Calibri"/>
      <charset val="134"/>
    </font>
    <font>
      <sz val="11"/>
      <color indexed="9"/>
      <name val="Calibri"/>
      <charset val="134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"/>
      <color indexed="8"/>
      <name val="Courier"/>
      <charset val="134"/>
    </font>
    <font>
      <sz val="11"/>
      <color indexed="62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17"/>
      <name val="Calibri"/>
      <charset val="134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"/>
      <color indexed="8"/>
      <name val="Courier"/>
      <charset val="134"/>
    </font>
    <font>
      <b/>
      <sz val="11"/>
      <color theme="1"/>
      <name val="Calibri"/>
      <charset val="0"/>
      <scheme val="minor"/>
    </font>
    <font>
      <b/>
      <sz val="11"/>
      <color indexed="9"/>
      <name val="Calibri"/>
      <charset val="134"/>
    </font>
    <font>
      <sz val="9"/>
      <color indexed="10"/>
      <name val="Geneva"/>
      <charset val="134"/>
    </font>
    <font>
      <b/>
      <sz val="15"/>
      <color indexed="56"/>
      <name val="Calibri"/>
      <charset val="134"/>
    </font>
    <font>
      <sz val="11"/>
      <color indexed="52"/>
      <name val="Calibri"/>
      <charset val="134"/>
    </font>
    <font>
      <b/>
      <sz val="8"/>
      <name val="Helvetica"/>
      <charset val="134"/>
    </font>
    <font>
      <b/>
      <sz val="18"/>
      <color indexed="62"/>
      <name val="Cambria"/>
      <charset val="134"/>
    </font>
    <font>
      <b/>
      <sz val="11"/>
      <color indexed="8"/>
      <name val="Calibri"/>
      <charset val="134"/>
    </font>
    <font>
      <sz val="10"/>
      <color indexed="8"/>
      <name val="Arial"/>
      <charset val="134"/>
    </font>
    <font>
      <i/>
      <sz val="1"/>
      <color indexed="8"/>
      <name val="Courier"/>
      <charset val="134"/>
    </font>
    <font>
      <b/>
      <u/>
      <sz val="1"/>
      <color indexed="8"/>
      <name val="Courier"/>
      <charset val="134"/>
    </font>
    <font>
      <sz val="11"/>
      <color indexed="20"/>
      <name val="Calibri"/>
      <charset val="134"/>
    </font>
    <font>
      <b/>
      <sz val="13"/>
      <color indexed="56"/>
      <name val="Calibri"/>
      <charset val="134"/>
    </font>
    <font>
      <sz val="11"/>
      <color indexed="10"/>
      <name val="Calibri"/>
      <charset val="134"/>
    </font>
    <font>
      <i/>
      <sz val="11"/>
      <color indexed="23"/>
      <name val="Calibri"/>
      <charset val="134"/>
    </font>
  </fonts>
  <fills count="8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0F243E"/>
        <bgColor indexed="64"/>
      </patternFill>
    </fill>
    <fill>
      <patternFill patternType="gray125">
        <fgColor theme="0"/>
        <bgColor rgb="FF00B050"/>
      </patternFill>
    </fill>
    <fill>
      <patternFill patternType="gray125">
        <fgColor theme="0" tint="-0.0499893185216834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</fills>
  <borders count="9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B1BBCC"/>
      </top>
      <bottom style="thin">
        <color rgb="FFB1BBCC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</borders>
  <cellStyleXfs count="1444">
    <xf numFmtId="0" fontId="0" fillId="0" borderId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67" fillId="0" borderId="9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9" fillId="60" borderId="0" applyNumberFormat="0" applyBorder="0" applyAlignment="0" applyProtection="0">
      <alignment vertical="center"/>
    </xf>
    <xf numFmtId="178" fontId="54" fillId="41" borderId="0" applyNumberFormat="0" applyBorder="0" applyAlignment="0" applyProtection="0"/>
    <xf numFmtId="43" fontId="54" fillId="0" borderId="0" applyFont="0" applyFill="0" applyBorder="0" applyAlignment="0" applyProtection="0"/>
    <xf numFmtId="182" fontId="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0" fillId="0" borderId="0" applyFont="0" applyFill="0" applyBorder="0" applyAlignment="0" applyProtection="0"/>
    <xf numFmtId="178" fontId="54" fillId="47" borderId="0" applyNumberFormat="0" applyBorder="0" applyAlignment="0" applyProtection="0"/>
    <xf numFmtId="9" fontId="0" fillId="0" borderId="0" applyFont="0" applyFill="0" applyBorder="0" applyAlignment="0" applyProtection="0"/>
    <xf numFmtId="18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45" borderId="0" applyNumberFormat="0" applyBorder="0" applyAlignment="0" applyProtection="0"/>
    <xf numFmtId="178" fontId="28" fillId="0" borderId="0"/>
    <xf numFmtId="0" fontId="7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78" fontId="28" fillId="42" borderId="89" applyNumberFormat="0" applyFont="0" applyAlignment="0" applyProtection="0"/>
    <xf numFmtId="43" fontId="54" fillId="0" borderId="0" applyFont="0" applyFill="0" applyBorder="0" applyAlignment="0" applyProtection="0"/>
    <xf numFmtId="0" fontId="0" fillId="37" borderId="87" applyNumberFormat="0" applyFont="0" applyAlignment="0" applyProtection="0">
      <alignment vertical="center"/>
    </xf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0" fontId="69" fillId="24" borderId="9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0" borderId="8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8" fontId="54" fillId="0" borderId="0"/>
    <xf numFmtId="0" fontId="65" fillId="0" borderId="88" applyNumberFormat="0" applyFill="0" applyAlignment="0" applyProtection="0">
      <alignment vertical="center"/>
    </xf>
    <xf numFmtId="178" fontId="53" fillId="0" borderId="0" applyNumberFormat="0" applyFill="0" applyBorder="0" applyAlignment="0" applyProtection="0"/>
    <xf numFmtId="0" fontId="77" fillId="56" borderId="83" applyNumberFormat="0" applyAlignment="0" applyProtection="0">
      <alignment vertical="center"/>
    </xf>
    <xf numFmtId="43" fontId="54" fillId="0" borderId="0" applyFont="0" applyFill="0" applyBorder="0" applyAlignment="0" applyProtection="0"/>
    <xf numFmtId="0" fontId="52" fillId="24" borderId="83" applyNumberFormat="0" applyAlignment="0" applyProtection="0">
      <alignment vertical="center"/>
    </xf>
    <xf numFmtId="180" fontId="78" fillId="0" borderId="0">
      <protection locked="0"/>
    </xf>
    <xf numFmtId="43" fontId="54" fillId="0" borderId="0" applyFont="0" applyFill="0" applyBorder="0" applyAlignment="0" applyProtection="0"/>
    <xf numFmtId="0" fontId="66" fillId="43" borderId="90" applyNumberFormat="0" applyAlignment="0" applyProtection="0">
      <alignment vertic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62" fillId="0" borderId="86" applyNumberFormat="0" applyFill="0" applyAlignment="0" applyProtection="0">
      <alignment vertical="center"/>
    </xf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0" fontId="79" fillId="0" borderId="94" applyNumberFormat="0" applyFill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178" fontId="28" fillId="0" borderId="0"/>
    <xf numFmtId="178" fontId="54" fillId="38" borderId="0" applyNumberFormat="0" applyBorder="0" applyAlignment="0" applyProtection="0"/>
    <xf numFmtId="0" fontId="74" fillId="52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0" fontId="51" fillId="51" borderId="0" applyNumberFormat="0" applyBorder="0" applyAlignment="0" applyProtection="0">
      <alignment vertical="center"/>
    </xf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9" fillId="22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56" fillId="26" borderId="85" applyNumberFormat="0" applyAlignment="0" applyProtection="0"/>
    <xf numFmtId="43" fontId="28" fillId="0" borderId="0" applyFont="0" applyFill="0" applyBorder="0" applyAlignment="0" applyProtection="0"/>
    <xf numFmtId="0" fontId="51" fillId="55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0" fontId="51" fillId="63" borderId="0" applyNumberFormat="0" applyBorder="0" applyAlignment="0" applyProtection="0">
      <alignment vertical="center"/>
    </xf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9" fillId="59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0" fontId="59" fillId="48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0" fontId="51" fillId="23" borderId="0" applyNumberFormat="0" applyBorder="0" applyAlignment="0" applyProtection="0">
      <alignment vertical="center"/>
    </xf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9" fillId="61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0" fontId="59" fillId="64" borderId="0" applyNumberFormat="0" applyBorder="0" applyAlignment="0" applyProtection="0">
      <alignment vertical="center"/>
    </xf>
    <xf numFmtId="178" fontId="55" fillId="26" borderId="84" applyNumberFormat="0" applyAlignment="0" applyProtection="0"/>
    <xf numFmtId="0" fontId="51" fillId="65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0" fontId="51" fillId="35" borderId="0" applyNumberFormat="0" applyBorder="0" applyAlignment="0" applyProtection="0">
      <alignment vertical="center"/>
    </xf>
    <xf numFmtId="178" fontId="70" fillId="0" borderId="0">
      <protection locked="0"/>
    </xf>
    <xf numFmtId="43" fontId="54" fillId="0" borderId="0" applyFont="0" applyFill="0" applyBorder="0" applyAlignment="0" applyProtection="0"/>
    <xf numFmtId="0" fontId="59" fillId="62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28" fillId="0" borderId="0"/>
    <xf numFmtId="178" fontId="54" fillId="38" borderId="0" applyNumberFormat="0" applyBorder="0" applyAlignment="0" applyProtection="0"/>
    <xf numFmtId="0" fontId="59" fillId="67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0" fontId="51" fillId="50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0" fontId="51" fillId="57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0" fontId="51" fillId="68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0" fontId="51" fillId="53" borderId="0" applyNumberFormat="0" applyBorder="0" applyAlignment="0" applyProtection="0">
      <alignment vertical="center"/>
    </xf>
    <xf numFmtId="178" fontId="61" fillId="28" borderId="0" applyNumberFormat="0" applyBorder="0" applyAlignment="0" applyProtection="0"/>
    <xf numFmtId="0" fontId="59" fillId="69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/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0" fontId="51" fillId="46" borderId="0" applyNumberFormat="0" applyBorder="0" applyAlignment="0" applyProtection="0">
      <alignment vertical="center"/>
    </xf>
    <xf numFmtId="178" fontId="71" fillId="30" borderId="84" applyNumberFormat="0" applyAlignment="0" applyProtection="0"/>
    <xf numFmtId="178" fontId="54" fillId="41" borderId="0" applyNumberFormat="0" applyBorder="0" applyAlignment="0" applyProtection="0"/>
    <xf numFmtId="43" fontId="54" fillId="0" borderId="0" applyFont="0" applyFill="0" applyBorder="0" applyAlignment="0" applyProtection="0"/>
    <xf numFmtId="178" fontId="60" fillId="0" borderId="0" applyNumberFormat="0" applyFill="0" applyBorder="0" applyAlignment="0" applyProtection="0"/>
    <xf numFmtId="0" fontId="28" fillId="0" borderId="0"/>
    <xf numFmtId="178" fontId="54" fillId="49" borderId="0" applyNumberFormat="0" applyBorder="0" applyAlignment="0" applyProtection="0"/>
    <xf numFmtId="178" fontId="61" fillId="70" borderId="0" applyNumberFormat="0" applyBorder="0" applyAlignment="0" applyProtection="0"/>
    <xf numFmtId="178" fontId="28" fillId="42" borderId="89" applyNumberFormat="0" applyFont="0" applyAlignment="0" applyProtection="0"/>
    <xf numFmtId="178" fontId="54" fillId="28" borderId="0" applyNumberFormat="0" applyBorder="0" applyAlignment="0" applyProtection="0"/>
    <xf numFmtId="178" fontId="60" fillId="0" borderId="0" applyNumberFormat="0" applyFill="0" applyBorder="0" applyAlignment="0" applyProtection="0"/>
    <xf numFmtId="178" fontId="28" fillId="0" borderId="0"/>
    <xf numFmtId="178" fontId="54" fillId="49" borderId="0" applyNumberFormat="0" applyBorder="0" applyAlignment="0" applyProtection="0"/>
    <xf numFmtId="178" fontId="55" fillId="26" borderId="84" applyNumberFormat="0" applyAlignment="0" applyProtection="0"/>
    <xf numFmtId="178" fontId="28" fillId="0" borderId="0"/>
    <xf numFmtId="178" fontId="54" fillId="25" borderId="0" applyNumberFormat="0" applyBorder="0" applyAlignment="0" applyProtection="0"/>
    <xf numFmtId="178" fontId="54" fillId="28" borderId="0" applyNumberFormat="0" applyBorder="0" applyAlignment="0" applyProtection="0"/>
    <xf numFmtId="178" fontId="55" fillId="26" borderId="84" applyNumberFormat="0" applyAlignment="0" applyProtection="0"/>
    <xf numFmtId="178" fontId="28" fillId="0" borderId="0"/>
    <xf numFmtId="178" fontId="54" fillId="25" borderId="0" applyNumberFormat="0" applyBorder="0" applyAlignment="0" applyProtection="0"/>
    <xf numFmtId="9" fontId="54" fillId="0" borderId="0" applyFont="0" applyFill="0" applyBorder="0" applyAlignment="0" applyProtection="0"/>
    <xf numFmtId="178" fontId="54" fillId="27" borderId="0" applyNumberFormat="0" applyBorder="0" applyAlignment="0" applyProtection="0"/>
    <xf numFmtId="43" fontId="54" fillId="0" borderId="0" applyFont="0" applyFill="0" applyBorder="0" applyAlignment="0" applyProtection="0"/>
    <xf numFmtId="178" fontId="28" fillId="0" borderId="0">
      <alignment horizontal="center"/>
    </xf>
    <xf numFmtId="177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54" borderId="0" applyNumberFormat="0" applyBorder="0" applyAlignment="0" applyProtection="0"/>
    <xf numFmtId="9" fontId="54" fillId="0" borderId="0" applyFont="0" applyFill="0" applyBorder="0" applyAlignment="0" applyProtection="0"/>
    <xf numFmtId="178" fontId="54" fillId="27" borderId="0" applyNumberFormat="0" applyBorder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4" fillId="30" borderId="0" applyNumberFormat="0" applyBorder="0" applyAlignment="0" applyProtection="0"/>
    <xf numFmtId="178" fontId="55" fillId="26" borderId="84" applyNumberFormat="0" applyAlignment="0" applyProtection="0"/>
    <xf numFmtId="178" fontId="54" fillId="30" borderId="0" applyNumberFormat="0" applyBorder="0" applyAlignment="0" applyProtection="0"/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54" borderId="0" applyNumberFormat="0" applyBorder="0" applyAlignment="0" applyProtection="0"/>
    <xf numFmtId="178" fontId="54" fillId="40" borderId="0" applyNumberFormat="0" applyBorder="0" applyAlignment="0" applyProtection="0"/>
    <xf numFmtId="43" fontId="54" fillId="0" borderId="0" applyFont="0" applyFill="0" applyBorder="0" applyAlignment="0" applyProtection="0"/>
    <xf numFmtId="178" fontId="56" fillId="26" borderId="85" applyNumberFormat="0" applyAlignment="0" applyProtection="0"/>
    <xf numFmtId="178" fontId="54" fillId="40" borderId="0" applyNumberFormat="0" applyBorder="0" applyAlignment="0" applyProtection="0"/>
    <xf numFmtId="43" fontId="54" fillId="0" borderId="0" applyFont="0" applyFill="0" applyBorder="0" applyAlignment="0" applyProtection="0"/>
    <xf numFmtId="178" fontId="54" fillId="38" borderId="0" applyNumberFormat="0" applyBorder="0" applyAlignment="0" applyProtection="0"/>
    <xf numFmtId="178" fontId="54" fillId="38" borderId="0" applyNumberFormat="0" applyBorder="0" applyAlignment="0" applyProtection="0"/>
    <xf numFmtId="178" fontId="54" fillId="54" borderId="0" applyNumberFormat="0" applyBorder="0" applyAlignment="0" applyProtection="0"/>
    <xf numFmtId="178" fontId="54" fillId="54" borderId="0" applyNumberFormat="0" applyBorder="0" applyAlignment="0" applyProtection="0"/>
    <xf numFmtId="18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45" borderId="0" applyNumberFormat="0" applyBorder="0" applyAlignment="0" applyProtection="0"/>
    <xf numFmtId="178" fontId="61" fillId="71" borderId="0" applyNumberFormat="0" applyBorder="0" applyAlignment="0" applyProtection="0"/>
    <xf numFmtId="178" fontId="61" fillId="71" borderId="0" applyNumberFormat="0" applyBorder="0" applyAlignment="0" applyProtection="0"/>
    <xf numFmtId="178" fontId="61" fillId="28" borderId="0" applyNumberFormat="0" applyBorder="0" applyAlignment="0" applyProtection="0"/>
    <xf numFmtId="178" fontId="55" fillId="26" borderId="84" applyNumberFormat="0" applyAlignment="0" applyProtection="0"/>
    <xf numFmtId="178" fontId="61" fillId="40" borderId="0" applyNumberFormat="0" applyBorder="0" applyAlignment="0" applyProtection="0"/>
    <xf numFmtId="178" fontId="55" fillId="26" borderId="84" applyNumberFormat="0" applyAlignment="0" applyProtection="0"/>
    <xf numFmtId="182" fontId="54" fillId="0" borderId="0" applyFont="0" applyFill="0" applyBorder="0" applyAlignment="0" applyProtection="0"/>
    <xf numFmtId="178" fontId="61" fillId="40" borderId="0" applyNumberFormat="0" applyBorder="0" applyAlignment="0" applyProtection="0"/>
    <xf numFmtId="178" fontId="55" fillId="26" borderId="84" applyNumberFormat="0" applyAlignment="0" applyProtection="0"/>
    <xf numFmtId="178" fontId="61" fillId="39" borderId="0" applyNumberFormat="0" applyBorder="0" applyAlignment="0" applyProtection="0"/>
    <xf numFmtId="178" fontId="61" fillId="39" borderId="0" applyNumberFormat="0" applyBorder="0" applyAlignment="0" applyProtection="0"/>
    <xf numFmtId="178" fontId="61" fillId="58" borderId="0" applyNumberFormat="0" applyBorder="0" applyAlignment="0" applyProtection="0"/>
    <xf numFmtId="178" fontId="61" fillId="58" borderId="0" applyNumberFormat="0" applyBorder="0" applyAlignment="0" applyProtection="0"/>
    <xf numFmtId="182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61" fillId="31" borderId="0" applyNumberFormat="0" applyBorder="0" applyAlignment="0" applyProtection="0"/>
    <xf numFmtId="182" fontId="54" fillId="0" borderId="0" applyFont="0" applyFill="0" applyBorder="0" applyAlignment="0" applyProtection="0"/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61" fillId="31" borderId="0" applyNumberFormat="0" applyBorder="0" applyAlignment="0" applyProtection="0"/>
    <xf numFmtId="178" fontId="75" fillId="49" borderId="0" applyNumberFormat="0" applyBorder="0" applyAlignment="0" applyProtection="0"/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75" fillId="49" borderId="0" applyNumberFormat="0" applyBorder="0" applyAlignment="0" applyProtection="0"/>
    <xf numFmtId="178" fontId="70" fillId="0" borderId="0">
      <protection locked="0"/>
    </xf>
    <xf numFmtId="178" fontId="70" fillId="0" borderId="0">
      <protection locked="0"/>
    </xf>
    <xf numFmtId="43" fontId="54" fillId="0" borderId="0" applyFont="0" applyFill="0" applyBorder="0" applyAlignment="0" applyProtection="0"/>
    <xf numFmtId="178" fontId="70" fillId="0" borderId="0">
      <protection locked="0"/>
    </xf>
    <xf numFmtId="43" fontId="54" fillId="0" borderId="0" applyFont="0" applyFill="0" applyBorder="0" applyAlignment="0" applyProtection="0"/>
    <xf numFmtId="178" fontId="80" fillId="66" borderId="95" applyNumberFormat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81" fillId="0" borderId="0"/>
    <xf numFmtId="178" fontId="55" fillId="26" borderId="84" applyNumberFormat="0" applyAlignment="0" applyProtection="0"/>
    <xf numFmtId="178" fontId="78" fillId="0" borderId="0">
      <protection locked="0"/>
    </xf>
    <xf numFmtId="182" fontId="54" fillId="0" borderId="0" applyFont="0" applyFill="0" applyBorder="0" applyAlignment="0" applyProtection="0"/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54" fillId="0" borderId="0"/>
    <xf numFmtId="178" fontId="55" fillId="26" borderId="84" applyNumberFormat="0" applyAlignment="0" applyProtection="0"/>
    <xf numFmtId="178" fontId="54" fillId="0" borderId="0"/>
    <xf numFmtId="178" fontId="55" fillId="26" borderId="84" applyNumberFormat="0" applyAlignment="0" applyProtection="0"/>
    <xf numFmtId="178" fontId="28" fillId="42" borderId="89" applyNumberFormat="0" applyFont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43" fontId="28" fillId="0" borderId="0" applyFont="0" applyFill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55" fillId="26" borderId="84" applyNumberFormat="0" applyAlignment="0" applyProtection="0"/>
    <xf numFmtId="178" fontId="28" fillId="42" borderId="89" applyNumberFormat="0" applyFont="0" applyAlignment="0" applyProtection="0"/>
    <xf numFmtId="43" fontId="54" fillId="0" borderId="0" applyFont="0" applyFill="0" applyBorder="0" applyAlignment="0" applyProtection="0"/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61" fillId="73" borderId="0" applyNumberFormat="0" applyBorder="0" applyAlignment="0" applyProtection="0"/>
    <xf numFmtId="178" fontId="55" fillId="26" borderId="84" applyNumberFormat="0" applyAlignment="0" applyProtection="0"/>
    <xf numFmtId="178" fontId="61" fillId="73" borderId="0" applyNumberFormat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28" fillId="0" borderId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82" fontId="54" fillId="0" borderId="0" applyFont="0" applyFill="0" applyBorder="0" applyAlignment="0" applyProtection="0"/>
    <xf numFmtId="178" fontId="55" fillId="26" borderId="84" applyNumberFormat="0" applyAlignment="0" applyProtection="0"/>
    <xf numFmtId="182" fontId="54" fillId="0" borderId="0" applyFont="0" applyFill="0" applyBorder="0" applyAlignment="0" applyProtection="0"/>
    <xf numFmtId="178" fontId="55" fillId="26" borderId="84" applyNumberFormat="0" applyAlignment="0" applyProtection="0"/>
    <xf numFmtId="182" fontId="54" fillId="0" borderId="0" applyFont="0" applyFill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60" fillId="0" borderId="93" applyNumberFormat="0" applyFill="0" applyAlignment="0" applyProtection="0"/>
    <xf numFmtId="178" fontId="28" fillId="0" borderId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54" fillId="0" borderId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4" fillId="72" borderId="0" applyNumberFormat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86" fillId="74" borderId="0" applyNumberFormat="0" applyBorder="0" applyAlignment="0" applyProtection="0"/>
    <xf numFmtId="178" fontId="55" fillId="26" borderId="84" applyNumberFormat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82" fontId="54" fillId="0" borderId="0" applyFont="0" applyFill="0" applyBorder="0" applyAlignment="0" applyProtection="0"/>
    <xf numFmtId="178" fontId="55" fillId="26" borderId="84" applyNumberFormat="0" applyAlignment="0" applyProtection="0"/>
    <xf numFmtId="182" fontId="54" fillId="0" borderId="0" applyFont="0" applyFill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78" fillId="0" borderId="0">
      <protection locked="0"/>
    </xf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71" fillId="30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82" fillId="0" borderId="96" applyNumberFormat="0" applyFill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178" fontId="55" fillId="26" borderId="84" applyNumberFormat="0" applyAlignment="0" applyProtection="0"/>
    <xf numFmtId="43" fontId="54" fillId="0" borderId="0" applyFont="0" applyFill="0" applyBorder="0" applyAlignment="0" applyProtection="0"/>
    <xf numFmtId="178" fontId="80" fillId="66" borderId="95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83" fillId="0" borderId="97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83" fillId="0" borderId="97" applyNumberFormat="0" applyFill="0" applyAlignment="0" applyProtection="0"/>
    <xf numFmtId="43" fontId="54" fillId="0" borderId="0" applyFont="0" applyFill="0" applyBorder="0" applyAlignment="0" applyProtection="0"/>
    <xf numFmtId="4" fontId="84" fillId="0" borderId="0"/>
    <xf numFmtId="43" fontId="54" fillId="0" borderId="0" applyFont="0" applyFill="0" applyBorder="0" applyAlignment="0" applyProtection="0"/>
    <xf numFmtId="178" fontId="28" fillId="0" borderId="0"/>
    <xf numFmtId="4" fontId="8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54" fillId="0" borderId="0"/>
    <xf numFmtId="178" fontId="54" fillId="7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60" fillId="0" borderId="93" applyNumberFormat="0" applyFill="0" applyAlignment="0" applyProtection="0"/>
    <xf numFmtId="43" fontId="54" fillId="0" borderId="0" applyFont="0" applyFill="0" applyBorder="0" applyAlignment="0" applyProtection="0"/>
    <xf numFmtId="178" fontId="60" fillId="0" borderId="93" applyNumberFormat="0" applyFill="0" applyAlignment="0" applyProtection="0"/>
    <xf numFmtId="43" fontId="54" fillId="0" borderId="0" applyFont="0" applyFill="0" applyBorder="0" applyAlignment="0" applyProtection="0"/>
    <xf numFmtId="178" fontId="60" fillId="0" borderId="93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/>
    <xf numFmtId="178" fontId="28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78" fontId="28" fillId="42" borderId="89" applyNumberFormat="0" applyFont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78" fontId="28" fillId="42" borderId="89" applyNumberFormat="0" applyFont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>
      <alignment horizontal="center"/>
    </xf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>
      <alignment horizontal="center"/>
    </xf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6" fillId="26" borderId="85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8" fillId="0" borderId="0"/>
    <xf numFmtId="43" fontId="54" fillId="0" borderId="0" applyFont="0" applyFill="0" applyBorder="0" applyAlignment="0" applyProtection="0"/>
    <xf numFmtId="0" fontId="0" fillId="0" borderId="0"/>
    <xf numFmtId="43" fontId="54" fillId="0" borderId="0" applyFont="0" applyFill="0" applyBorder="0" applyAlignment="0" applyProtection="0"/>
    <xf numFmtId="178" fontId="0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60" fillId="0" borderId="93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75" borderId="0" applyNumberFormat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178" fontId="71" fillId="30" borderId="8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86" fillId="76" borderId="0" applyNumberFormat="0" applyBorder="0" applyAlignment="0" applyProtection="0"/>
    <xf numFmtId="43" fontId="54" fillId="0" borderId="0" applyFont="0" applyFill="0" applyBorder="0" applyAlignment="0" applyProtection="0"/>
    <xf numFmtId="178" fontId="86" fillId="7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6" fillId="26" borderId="85" applyNumberFormat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4" fillId="4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28" fillId="0" borderId="0">
      <alignment horizontal="center"/>
    </xf>
    <xf numFmtId="178" fontId="28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78" fontId="61" fillId="78" borderId="0" applyNumberFormat="0" applyBorder="0" applyAlignment="0" applyProtection="0"/>
    <xf numFmtId="178" fontId="61" fillId="79" borderId="0" applyNumberFormat="0" applyBorder="0" applyAlignment="0" applyProtection="0"/>
    <xf numFmtId="178" fontId="28" fillId="0" borderId="0"/>
    <xf numFmtId="178" fontId="61" fillId="79" borderId="0" applyNumberFormat="0" applyBorder="0" applyAlignment="0" applyProtection="0"/>
    <xf numFmtId="178" fontId="54" fillId="80" borderId="0" applyNumberFormat="0" applyBorder="0" applyAlignment="0" applyProtection="0"/>
    <xf numFmtId="178" fontId="61" fillId="75" borderId="0" applyNumberFormat="0" applyBorder="0" applyAlignment="0" applyProtection="0"/>
    <xf numFmtId="178" fontId="61" fillId="81" borderId="0" applyNumberFormat="0" applyBorder="0" applyAlignment="0" applyProtection="0"/>
    <xf numFmtId="178" fontId="61" fillId="81" borderId="0" applyNumberFormat="0" applyBorder="0" applyAlignment="0" applyProtection="0"/>
    <xf numFmtId="178" fontId="54" fillId="47" borderId="0" applyNumberFormat="0" applyBorder="0" applyAlignment="0" applyProtection="0"/>
    <xf numFmtId="9" fontId="54" fillId="0" borderId="0" applyFont="0" applyFill="0" applyBorder="0" applyAlignment="0" applyProtection="0"/>
    <xf numFmtId="178" fontId="54" fillId="75" borderId="0" applyNumberFormat="0" applyBorder="0" applyAlignment="0" applyProtection="0"/>
    <xf numFmtId="178" fontId="61" fillId="75" borderId="0" applyNumberFormat="0" applyBorder="0" applyAlignment="0" applyProtection="0"/>
    <xf numFmtId="178" fontId="61" fillId="39" borderId="0" applyNumberFormat="0" applyBorder="0" applyAlignment="0" applyProtection="0"/>
    <xf numFmtId="178" fontId="61" fillId="39" borderId="0" applyNumberFormat="0" applyBorder="0" applyAlignment="0" applyProtection="0"/>
    <xf numFmtId="178" fontId="54" fillId="82" borderId="0" applyNumberFormat="0" applyBorder="0" applyAlignment="0" applyProtection="0"/>
    <xf numFmtId="178" fontId="54" fillId="47" borderId="0" applyNumberFormat="0" applyBorder="0" applyAlignment="0" applyProtection="0"/>
    <xf numFmtId="178" fontId="61" fillId="78" borderId="0" applyNumberFormat="0" applyBorder="0" applyAlignment="0" applyProtection="0"/>
    <xf numFmtId="178" fontId="61" fillId="58" borderId="0" applyNumberFormat="0" applyBorder="0" applyAlignment="0" applyProtection="0"/>
    <xf numFmtId="178" fontId="61" fillId="58" borderId="0" applyNumberFormat="0" applyBorder="0" applyAlignment="0" applyProtection="0"/>
    <xf numFmtId="178" fontId="54" fillId="72" borderId="0" applyNumberFormat="0" applyBorder="0" applyAlignment="0" applyProtection="0"/>
    <xf numFmtId="178" fontId="54" fillId="83" borderId="0" applyNumberFormat="0" applyBorder="0" applyAlignment="0" applyProtection="0"/>
    <xf numFmtId="178" fontId="61" fillId="83" borderId="0" applyNumberFormat="0" applyBorder="0" applyAlignment="0" applyProtection="0"/>
    <xf numFmtId="178" fontId="61" fillId="84" borderId="0" applyNumberFormat="0" applyBorder="0" applyAlignment="0" applyProtection="0"/>
    <xf numFmtId="178" fontId="61" fillId="84" borderId="0" applyNumberFormat="0" applyBorder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44" fontId="28" fillId="0" borderId="0" applyFont="0" applyFill="0" applyBorder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60" fillId="0" borderId="93" applyNumberFormat="0" applyFill="0" applyAlignment="0" applyProtection="0"/>
    <xf numFmtId="178" fontId="71" fillId="30" borderId="84" applyNumberFormat="0" applyAlignment="0" applyProtection="0"/>
    <xf numFmtId="178" fontId="60" fillId="0" borderId="93" applyNumberFormat="0" applyFill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28" fillId="0" borderId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28" fillId="0" borderId="0"/>
    <xf numFmtId="178" fontId="71" fillId="30" borderId="84" applyNumberFormat="0" applyAlignment="0" applyProtection="0"/>
    <xf numFmtId="182" fontId="54" fillId="0" borderId="0" applyFont="0" applyFill="0" applyBorder="0" applyAlignment="0" applyProtection="0"/>
    <xf numFmtId="178" fontId="71" fillId="30" borderId="84" applyNumberFormat="0" applyAlignment="0" applyProtection="0"/>
    <xf numFmtId="182" fontId="54" fillId="0" borderId="0" applyFont="0" applyFill="0" applyBorder="0" applyAlignment="0" applyProtection="0"/>
    <xf numFmtId="178" fontId="71" fillId="30" borderId="84" applyNumberFormat="0" applyAlignment="0" applyProtection="0"/>
    <xf numFmtId="182" fontId="54" fillId="0" borderId="0" applyFont="0" applyFill="0" applyBorder="0" applyAlignment="0" applyProtection="0"/>
    <xf numFmtId="178" fontId="71" fillId="30" borderId="84" applyNumberFormat="0" applyAlignment="0" applyProtection="0"/>
    <xf numFmtId="178" fontId="60" fillId="0" borderId="93" applyNumberFormat="0" applyFill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28" fillId="42" borderId="89" applyNumberFormat="0" applyFon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28" fillId="42" borderId="89" applyNumberFormat="0" applyFon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178" fontId="71" fillId="30" borderId="84" applyNumberFormat="0" applyAlignment="0" applyProtection="0"/>
    <xf numFmtId="0" fontId="87" fillId="0" borderId="0">
      <alignment vertical="top"/>
    </xf>
    <xf numFmtId="18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/>
    <xf numFmtId="178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78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88" fillId="0" borderId="0">
      <protection locked="0"/>
    </xf>
    <xf numFmtId="178" fontId="88" fillId="0" borderId="0">
      <protection locked="0"/>
    </xf>
    <xf numFmtId="178" fontId="88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89" fillId="0" borderId="0">
      <protection locked="0"/>
    </xf>
    <xf numFmtId="178" fontId="78" fillId="0" borderId="0">
      <protection locked="0"/>
    </xf>
    <xf numFmtId="178" fontId="89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78" fillId="0" borderId="0">
      <protection locked="0"/>
    </xf>
    <xf numFmtId="178" fontId="88" fillId="0" borderId="0">
      <protection locked="0"/>
    </xf>
    <xf numFmtId="178" fontId="88" fillId="0" borderId="0">
      <protection locked="0"/>
    </xf>
    <xf numFmtId="178" fontId="88" fillId="0" borderId="0">
      <protection locked="0"/>
    </xf>
    <xf numFmtId="178" fontId="78" fillId="0" borderId="0">
      <protection locked="0"/>
    </xf>
    <xf numFmtId="180" fontId="78" fillId="0" borderId="0">
      <protection locked="0"/>
    </xf>
    <xf numFmtId="9" fontId="54" fillId="0" borderId="0" applyFont="0" applyFill="0" applyBorder="0" applyAlignment="0" applyProtection="0"/>
    <xf numFmtId="180" fontId="78" fillId="0" borderId="0">
      <protection locked="0"/>
    </xf>
    <xf numFmtId="178" fontId="70" fillId="0" borderId="0">
      <protection locked="0"/>
    </xf>
    <xf numFmtId="178" fontId="70" fillId="0" borderId="0">
      <protection locked="0"/>
    </xf>
    <xf numFmtId="178" fontId="90" fillId="27" borderId="0" applyNumberFormat="0" applyBorder="0" applyAlignment="0" applyProtection="0"/>
    <xf numFmtId="178" fontId="90" fillId="27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6" fontId="28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78" fontId="56" fillId="26" borderId="85" applyNumberFormat="0" applyAlignment="0" applyProtection="0"/>
    <xf numFmtId="182" fontId="54" fillId="0" borderId="0" applyFont="0" applyFill="0" applyBorder="0" applyAlignment="0" applyProtection="0"/>
    <xf numFmtId="178" fontId="56" fillId="26" borderId="85" applyNumberFormat="0" applyAlignment="0" applyProtection="0"/>
    <xf numFmtId="182" fontId="54" fillId="0" borderId="0" applyFont="0" applyFill="0" applyBorder="0" applyAlignment="0" applyProtection="0"/>
    <xf numFmtId="178" fontId="56" fillId="26" borderId="85" applyNumberFormat="0" applyAlignment="0" applyProtection="0"/>
    <xf numFmtId="182" fontId="54" fillId="0" borderId="0" applyFont="0" applyFill="0" applyBorder="0" applyAlignment="0" applyProtection="0"/>
    <xf numFmtId="178" fontId="56" fillId="26" borderId="85" applyNumberFormat="0" applyAlignment="0" applyProtection="0"/>
    <xf numFmtId="178" fontId="28" fillId="0" borderId="0"/>
    <xf numFmtId="182" fontId="54" fillId="0" borderId="0" applyFont="0" applyFill="0" applyBorder="0" applyAlignment="0" applyProtection="0"/>
    <xf numFmtId="178" fontId="56" fillId="26" borderId="85" applyNumberFormat="0" applyAlignment="0" applyProtection="0"/>
    <xf numFmtId="182" fontId="54" fillId="0" borderId="0" applyFont="0" applyFill="0" applyBorder="0" applyAlignment="0" applyProtection="0"/>
    <xf numFmtId="178" fontId="56" fillId="26" borderId="85" applyNumberFormat="0" applyAlignment="0" applyProtection="0"/>
    <xf numFmtId="182" fontId="54" fillId="0" borderId="0" applyFont="0" applyFill="0" applyBorder="0" applyAlignment="0" applyProtection="0"/>
    <xf numFmtId="178" fontId="56" fillId="26" borderId="85" applyNumberFormat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82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82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8" fillId="42" borderId="89" applyNumberFormat="0" applyFont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82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42" borderId="89" applyNumberFormat="0" applyFont="0" applyAlignment="0" applyProtection="0"/>
    <xf numFmtId="44" fontId="28" fillId="0" borderId="0" applyFont="0" applyFill="0" applyBorder="0" applyAlignment="0" applyProtection="0"/>
    <xf numFmtId="178" fontId="28" fillId="42" borderId="89" applyNumberFormat="0" applyFont="0" applyAlignment="0" applyProtection="0"/>
    <xf numFmtId="44" fontId="28" fillId="0" borderId="0" applyFont="0" applyFill="0" applyBorder="0" applyAlignment="0" applyProtection="0"/>
    <xf numFmtId="178" fontId="28" fillId="42" borderId="89" applyNumberFormat="0" applyFont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7" fontId="0" fillId="0" borderId="0" applyFont="0" applyFill="0" applyBorder="0" applyAlignment="0" applyProtection="0"/>
    <xf numFmtId="189" fontId="78" fillId="0" borderId="0">
      <protection locked="0"/>
    </xf>
    <xf numFmtId="189" fontId="78" fillId="0" borderId="0">
      <protection locked="0"/>
    </xf>
    <xf numFmtId="178" fontId="28" fillId="42" borderId="89" applyNumberFormat="0" applyFont="0" applyAlignment="0" applyProtection="0"/>
    <xf numFmtId="181" fontId="78" fillId="0" borderId="0">
      <protection locked="0"/>
    </xf>
    <xf numFmtId="178" fontId="28" fillId="42" borderId="89" applyNumberFormat="0" applyFont="0" applyAlignment="0" applyProtection="0"/>
    <xf numFmtId="181" fontId="78" fillId="0" borderId="0">
      <protection locked="0"/>
    </xf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0" fillId="0" borderId="0"/>
    <xf numFmtId="178" fontId="28" fillId="0" borderId="0"/>
    <xf numFmtId="178" fontId="28" fillId="0" borderId="0"/>
    <xf numFmtId="178" fontId="28" fillId="0" borderId="0"/>
    <xf numFmtId="178" fontId="0" fillId="0" borderId="0"/>
    <xf numFmtId="178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8" fontId="28" fillId="0" borderId="0"/>
    <xf numFmtId="178" fontId="53" fillId="0" borderId="0" applyNumberFormat="0" applyFill="0" applyBorder="0" applyAlignment="0" applyProtection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0" fontId="28" fillId="0" borderId="0"/>
    <xf numFmtId="178" fontId="28" fillId="42" borderId="89" applyNumberFormat="0" applyFont="0" applyAlignment="0" applyProtection="0"/>
    <xf numFmtId="0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56" fillId="26" borderId="85" applyNumberFormat="0" applyAlignment="0" applyProtection="0"/>
    <xf numFmtId="178" fontId="28" fillId="0" borderId="0"/>
    <xf numFmtId="178" fontId="28" fillId="0" borderId="0"/>
    <xf numFmtId="0" fontId="28" fillId="0" borderId="0"/>
    <xf numFmtId="178" fontId="54" fillId="0" borderId="0"/>
    <xf numFmtId="178" fontId="54" fillId="0" borderId="0"/>
    <xf numFmtId="178" fontId="91" fillId="0" borderId="98" applyNumberFormat="0" applyFill="0" applyAlignment="0" applyProtection="0"/>
    <xf numFmtId="178" fontId="54" fillId="0" borderId="0"/>
    <xf numFmtId="178" fontId="91" fillId="0" borderId="98" applyNumberFormat="0" applyFill="0" applyAlignment="0" applyProtection="0"/>
    <xf numFmtId="178" fontId="54" fillId="0" borderId="0"/>
    <xf numFmtId="178" fontId="54" fillId="0" borderId="0"/>
    <xf numFmtId="178" fontId="54" fillId="0" borderId="0"/>
    <xf numFmtId="178" fontId="54" fillId="0" borderId="0"/>
    <xf numFmtId="0" fontId="28" fillId="0" borderId="0"/>
    <xf numFmtId="178" fontId="54" fillId="0" borderId="0"/>
    <xf numFmtId="178" fontId="54" fillId="0" borderId="0"/>
    <xf numFmtId="178" fontId="54" fillId="0" borderId="0"/>
    <xf numFmtId="178" fontId="0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6" fillId="26" borderId="85" applyNumberFormat="0" applyAlignment="0" applyProtection="0"/>
    <xf numFmtId="178" fontId="54" fillId="0" borderId="0"/>
    <xf numFmtId="178" fontId="56" fillId="26" borderId="85" applyNumberFormat="0" applyAlignment="0" applyProtection="0"/>
    <xf numFmtId="178" fontId="54" fillId="0" borderId="0"/>
    <xf numFmtId="178" fontId="28" fillId="42" borderId="89" applyNumberFormat="0" applyFont="0" applyAlignment="0" applyProtection="0"/>
    <xf numFmtId="178" fontId="54" fillId="0" borderId="0"/>
    <xf numFmtId="178" fontId="28" fillId="42" borderId="89" applyNumberFormat="0" applyFont="0" applyAlignment="0" applyProtection="0"/>
    <xf numFmtId="178" fontId="54" fillId="0" borderId="0"/>
    <xf numFmtId="178" fontId="28" fillId="42" borderId="89" applyNumberFormat="0" applyFont="0" applyAlignment="0" applyProtection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28" fillId="42" borderId="89" applyNumberFormat="0" applyFont="0" applyAlignment="0" applyProtection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6" fillId="26" borderId="85" applyNumberFormat="0" applyAlignment="0" applyProtection="0"/>
    <xf numFmtId="178" fontId="28" fillId="0" borderId="0"/>
    <xf numFmtId="178" fontId="28" fillId="0" borderId="0"/>
    <xf numFmtId="178" fontId="28" fillId="0" borderId="0"/>
    <xf numFmtId="178" fontId="28" fillId="0" borderId="0"/>
    <xf numFmtId="0" fontId="28" fillId="0" borderId="0"/>
    <xf numFmtId="178" fontId="28" fillId="0" borderId="0"/>
    <xf numFmtId="178" fontId="56" fillId="26" borderId="85" applyNumberFormat="0" applyAlignment="0" applyProtection="0"/>
    <xf numFmtId="178" fontId="28" fillId="0" borderId="0"/>
    <xf numFmtId="178" fontId="28" fillId="0" borderId="0"/>
    <xf numFmtId="178" fontId="0" fillId="0" borderId="0"/>
    <xf numFmtId="9" fontId="28" fillId="0" borderId="0" applyFont="0" applyFill="0" applyBorder="0" applyAlignment="0" applyProtection="0"/>
    <xf numFmtId="178" fontId="28" fillId="0" borderId="0"/>
    <xf numFmtId="178" fontId="28" fillId="0" borderId="0"/>
    <xf numFmtId="178" fontId="60" fillId="0" borderId="93" applyNumberFormat="0" applyFill="0" applyAlignment="0" applyProtection="0"/>
    <xf numFmtId="178" fontId="28" fillId="0" borderId="0"/>
    <xf numFmtId="178" fontId="60" fillId="0" borderId="93" applyNumberFormat="0" applyFill="0" applyAlignment="0" applyProtection="0"/>
    <xf numFmtId="178" fontId="28" fillId="0" borderId="0"/>
    <xf numFmtId="178" fontId="60" fillId="0" borderId="93" applyNumberFormat="0" applyFill="0" applyAlignment="0" applyProtection="0"/>
    <xf numFmtId="178" fontId="28" fillId="0" borderId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9" fontId="28" fillId="0" borderId="0" applyFont="0" applyFill="0" applyBorder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9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9" fontId="54" fillId="0" borderId="0" applyFont="0" applyFill="0" applyBorder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178" fontId="28" fillId="42" borderId="89" applyNumberFormat="0" applyFont="0" applyAlignment="0" applyProtection="0"/>
    <xf numFmtId="9" fontId="28" fillId="0" borderId="0" applyFont="0" applyFill="0" applyBorder="0" applyAlignment="0" applyProtection="0"/>
    <xf numFmtId="178" fontId="56" fillId="26" borderId="8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78" fontId="56" fillId="26" borderId="8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78" fontId="56" fillId="26" borderId="85" applyNumberFormat="0" applyAlignment="0" applyProtection="0"/>
    <xf numFmtId="9" fontId="54" fillId="0" borderId="0" applyFont="0" applyFill="0" applyBorder="0" applyAlignment="0" applyProtection="0"/>
    <xf numFmtId="178" fontId="56" fillId="26" borderId="85" applyNumberFormat="0" applyAlignment="0" applyProtection="0"/>
    <xf numFmtId="9" fontId="54" fillId="0" borderId="0" applyFont="0" applyFill="0" applyBorder="0" applyAlignment="0" applyProtection="0"/>
    <xf numFmtId="178" fontId="56" fillId="26" borderId="8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92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78" fillId="0" borderId="0">
      <protection locked="0"/>
    </xf>
    <xf numFmtId="4" fontId="78" fillId="0" borderId="0">
      <protection locked="0"/>
    </xf>
    <xf numFmtId="190" fontId="78" fillId="0" borderId="0">
      <protection locked="0"/>
    </xf>
    <xf numFmtId="190" fontId="78" fillId="0" borderId="0">
      <protection locked="0"/>
    </xf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56" fillId="26" borderId="85" applyNumberFormat="0" applyAlignment="0" applyProtection="0"/>
    <xf numFmtId="178" fontId="92" fillId="0" borderId="0" applyNumberFormat="0" applyFill="0" applyBorder="0" applyAlignment="0" applyProtection="0"/>
    <xf numFmtId="178" fontId="93" fillId="0" borderId="0" applyNumberFormat="0" applyFill="0" applyBorder="0" applyAlignment="0" applyProtection="0"/>
    <xf numFmtId="178" fontId="93" fillId="0" borderId="0" applyNumberFormat="0" applyFill="0" applyBorder="0" applyAlignment="0" applyProtection="0"/>
    <xf numFmtId="178" fontId="82" fillId="0" borderId="96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60" fillId="0" borderId="93" applyNumberFormat="0" applyFill="0" applyAlignment="0" applyProtection="0"/>
    <xf numFmtId="178" fontId="85" fillId="0" borderId="0" applyNumberFormat="0" applyFill="0" applyBorder="0" applyAlignment="0" applyProtection="0"/>
  </cellStyleXfs>
  <cellXfs count="53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5" fillId="2" borderId="6" xfId="968" applyFont="1" applyFill="1" applyBorder="1" applyAlignment="1" applyProtection="1">
      <alignment horizontal="center" vertical="center"/>
      <protection locked="0"/>
    </xf>
    <xf numFmtId="0" fontId="5" fillId="2" borderId="7" xfId="968" applyFont="1" applyFill="1" applyBorder="1" applyAlignment="1" applyProtection="1">
      <alignment horizontal="center" vertical="center"/>
      <protection locked="0"/>
    </xf>
    <xf numFmtId="0" fontId="6" fillId="2" borderId="8" xfId="968" applyFont="1" applyFill="1" applyBorder="1" applyAlignment="1" applyProtection="1">
      <alignment horizontal="center" vertical="center"/>
      <protection locked="0"/>
    </xf>
    <xf numFmtId="0" fontId="6" fillId="2" borderId="9" xfId="968" applyFont="1" applyFill="1" applyBorder="1" applyAlignment="1" applyProtection="1">
      <alignment horizontal="center" vertical="center"/>
      <protection locked="0"/>
    </xf>
    <xf numFmtId="0" fontId="7" fillId="2" borderId="10" xfId="968" applyFont="1" applyFill="1" applyBorder="1" applyAlignment="1" applyProtection="1">
      <alignment horizontal="center" vertical="center" wrapText="1"/>
      <protection locked="0"/>
    </xf>
    <xf numFmtId="0" fontId="7" fillId="2" borderId="11" xfId="968" applyFont="1" applyFill="1" applyBorder="1" applyAlignment="1" applyProtection="1">
      <alignment horizontal="center" vertical="center" wrapText="1"/>
      <protection locked="0"/>
    </xf>
    <xf numFmtId="0" fontId="7" fillId="2" borderId="12" xfId="968" applyFont="1" applyFill="1" applyBorder="1" applyAlignment="1" applyProtection="1">
      <alignment horizontal="center" vertical="center" wrapText="1"/>
      <protection locked="0"/>
    </xf>
    <xf numFmtId="0" fontId="8" fillId="2" borderId="13" xfId="968" applyFont="1" applyFill="1" applyBorder="1" applyAlignment="1" applyProtection="1">
      <alignment horizontal="center" vertical="center" wrapText="1"/>
      <protection locked="0"/>
    </xf>
    <xf numFmtId="0" fontId="8" fillId="2" borderId="14" xfId="968" applyFont="1" applyFill="1" applyBorder="1" applyAlignment="1" applyProtection="1">
      <alignment horizontal="center" vertical="center" wrapText="1"/>
      <protection locked="0"/>
    </xf>
    <xf numFmtId="0" fontId="8" fillId="2" borderId="15" xfId="968" applyFont="1" applyFill="1" applyBorder="1" applyAlignment="1" applyProtection="1">
      <alignment horizontal="center" vertical="center" wrapText="1"/>
      <protection locked="0"/>
    </xf>
    <xf numFmtId="0" fontId="8" fillId="2" borderId="16" xfId="968" applyFont="1" applyFill="1" applyBorder="1" applyAlignment="1" applyProtection="1">
      <alignment horizontal="center" vertical="center" wrapText="1"/>
      <protection locked="0"/>
    </xf>
    <xf numFmtId="0" fontId="8" fillId="2" borderId="17" xfId="968" applyFont="1" applyFill="1" applyBorder="1" applyAlignment="1" applyProtection="1">
      <alignment horizontal="center" vertical="center" wrapText="1"/>
      <protection locked="0"/>
    </xf>
    <xf numFmtId="0" fontId="9" fillId="2" borderId="17" xfId="968" applyFont="1" applyFill="1" applyBorder="1" applyAlignment="1" applyProtection="1">
      <alignment vertical="center"/>
      <protection locked="0"/>
    </xf>
    <xf numFmtId="0" fontId="9" fillId="2" borderId="17" xfId="968" applyFont="1" applyFill="1" applyBorder="1" applyAlignment="1" applyProtection="1">
      <alignment vertical="center" wrapText="1"/>
      <protection locked="0"/>
    </xf>
    <xf numFmtId="0" fontId="8" fillId="2" borderId="18" xfId="968" applyFont="1" applyFill="1" applyBorder="1" applyAlignment="1" applyProtection="1">
      <alignment horizontal="center" vertical="center" wrapText="1"/>
      <protection locked="0"/>
    </xf>
    <xf numFmtId="0" fontId="8" fillId="2" borderId="19" xfId="968" applyFont="1" applyFill="1" applyBorder="1" applyAlignment="1" applyProtection="1">
      <alignment horizontal="center" vertical="center" wrapText="1"/>
      <protection locked="0"/>
    </xf>
    <xf numFmtId="0" fontId="9" fillId="2" borderId="19" xfId="968" applyFont="1" applyFill="1" applyBorder="1" applyAlignment="1" applyProtection="1">
      <alignment vertical="center"/>
      <protection locked="0"/>
    </xf>
    <xf numFmtId="0" fontId="9" fillId="2" borderId="19" xfId="968" applyFont="1" applyFill="1" applyBorder="1" applyAlignment="1" applyProtection="1">
      <alignment vertical="center" wrapText="1"/>
      <protection locked="0"/>
    </xf>
    <xf numFmtId="0" fontId="6" fillId="2" borderId="4" xfId="968" applyFont="1" applyFill="1" applyBorder="1" applyAlignment="1" applyProtection="1">
      <alignment horizontal="center" vertical="center"/>
      <protection locked="0"/>
    </xf>
    <xf numFmtId="0" fontId="6" fillId="2" borderId="5" xfId="968" applyFont="1" applyFill="1" applyBorder="1" applyAlignment="1" applyProtection="1">
      <alignment horizontal="center" vertical="center"/>
      <protection locked="0"/>
    </xf>
    <xf numFmtId="0" fontId="6" fillId="2" borderId="1" xfId="968" applyFont="1" applyFill="1" applyBorder="1" applyAlignment="1" applyProtection="1">
      <alignment horizontal="left" vertical="top"/>
      <protection locked="0"/>
    </xf>
    <xf numFmtId="0" fontId="6" fillId="2" borderId="2" xfId="968" applyFont="1" applyFill="1" applyBorder="1" applyAlignment="1" applyProtection="1">
      <alignment horizontal="left" vertical="top"/>
      <protection locked="0"/>
    </xf>
    <xf numFmtId="0" fontId="6" fillId="2" borderId="3" xfId="968" applyFont="1" applyFill="1" applyBorder="1" applyAlignment="1" applyProtection="1">
      <alignment horizontal="left" vertical="top"/>
      <protection locked="0"/>
    </xf>
    <xf numFmtId="0" fontId="6" fillId="2" borderId="0" xfId="968" applyFont="1" applyFill="1" applyAlignment="1" applyProtection="1">
      <alignment horizontal="left" vertical="top"/>
      <protection locked="0"/>
    </xf>
    <xf numFmtId="0" fontId="6" fillId="2" borderId="4" xfId="968" applyFont="1" applyFill="1" applyBorder="1" applyAlignment="1" applyProtection="1">
      <alignment horizontal="left" vertical="top"/>
      <protection locked="0"/>
    </xf>
    <xf numFmtId="0" fontId="6" fillId="2" borderId="5" xfId="968" applyFont="1" applyFill="1" applyBorder="1" applyAlignment="1" applyProtection="1">
      <alignment horizontal="left" vertical="top"/>
      <protection locked="0"/>
    </xf>
    <xf numFmtId="0" fontId="6" fillId="2" borderId="10" xfId="968" applyFont="1" applyFill="1" applyBorder="1" applyAlignment="1" applyProtection="1">
      <alignment horizontal="center" vertical="center"/>
      <protection locked="0"/>
    </xf>
    <xf numFmtId="0" fontId="6" fillId="2" borderId="11" xfId="968" applyFont="1" applyFill="1" applyBorder="1" applyAlignment="1" applyProtection="1">
      <alignment horizontal="center" vertical="center"/>
      <protection locked="0"/>
    </xf>
    <xf numFmtId="0" fontId="6" fillId="2" borderId="13" xfId="968" applyFont="1" applyFill="1" applyBorder="1" applyAlignment="1" applyProtection="1">
      <alignment vertical="top"/>
      <protection locked="0"/>
    </xf>
    <xf numFmtId="0" fontId="10" fillId="2" borderId="20" xfId="968" applyFont="1" applyFill="1" applyBorder="1" applyAlignment="1" applyProtection="1">
      <alignment horizontal="left" vertical="center"/>
      <protection locked="0"/>
    </xf>
    <xf numFmtId="0" fontId="10" fillId="2" borderId="21" xfId="968" applyFont="1" applyFill="1" applyBorder="1" applyAlignment="1" applyProtection="1">
      <alignment horizontal="left" vertical="center"/>
      <protection locked="0"/>
    </xf>
    <xf numFmtId="0" fontId="6" fillId="2" borderId="22" xfId="968" applyFont="1" applyFill="1" applyBorder="1" applyAlignment="1" applyProtection="1">
      <alignment vertical="top"/>
      <protection locked="0"/>
    </xf>
    <xf numFmtId="0" fontId="10" fillId="2" borderId="16" xfId="968" applyFont="1" applyFill="1" applyBorder="1" applyAlignment="1" applyProtection="1">
      <alignment horizontal="left" vertical="center"/>
      <protection locked="0"/>
    </xf>
    <xf numFmtId="0" fontId="10" fillId="2" borderId="17" xfId="968" applyFont="1" applyFill="1" applyBorder="1" applyAlignment="1" applyProtection="1">
      <alignment horizontal="left" vertical="center"/>
      <protection locked="0"/>
    </xf>
    <xf numFmtId="0" fontId="6" fillId="2" borderId="3" xfId="968" applyFont="1" applyFill="1" applyBorder="1" applyAlignment="1" applyProtection="1">
      <alignment horizontal="center" vertical="center"/>
      <protection locked="0"/>
    </xf>
    <xf numFmtId="0" fontId="6" fillId="2" borderId="0" xfId="968" applyFont="1" applyFill="1" applyBorder="1" applyAlignment="1" applyProtection="1">
      <alignment horizontal="center" vertical="center"/>
      <protection locked="0"/>
    </xf>
    <xf numFmtId="0" fontId="6" fillId="2" borderId="23" xfId="968" applyFont="1" applyFill="1" applyBorder="1" applyAlignment="1" applyProtection="1">
      <alignment horizontal="center" vertical="center" wrapText="1"/>
      <protection locked="0"/>
    </xf>
    <xf numFmtId="0" fontId="6" fillId="2" borderId="24" xfId="968" applyFont="1" applyFill="1" applyBorder="1" applyAlignment="1" applyProtection="1">
      <alignment horizontal="center" vertical="center" wrapText="1"/>
      <protection locked="0"/>
    </xf>
    <xf numFmtId="0" fontId="6" fillId="2" borderId="18" xfId="968" applyFont="1" applyFill="1" applyBorder="1" applyAlignment="1" applyProtection="1">
      <alignment horizontal="center" vertical="center" wrapText="1"/>
      <protection locked="0"/>
    </xf>
    <xf numFmtId="0" fontId="6" fillId="2" borderId="19" xfId="968" applyFont="1" applyFill="1" applyBorder="1" applyAlignment="1" applyProtection="1">
      <alignment horizontal="center" vertical="center" wrapText="1"/>
      <protection locked="0"/>
    </xf>
    <xf numFmtId="0" fontId="6" fillId="2" borderId="25" xfId="968" applyFont="1" applyFill="1" applyBorder="1" applyAlignment="1" applyProtection="1">
      <alignment horizontal="left" vertical="center" wrapText="1"/>
      <protection locked="0"/>
    </xf>
    <xf numFmtId="0" fontId="6" fillId="2" borderId="14" xfId="968" applyFont="1" applyFill="1" applyBorder="1" applyAlignment="1" applyProtection="1">
      <alignment horizontal="left" vertical="center" wrapText="1"/>
      <protection locked="0"/>
    </xf>
    <xf numFmtId="0" fontId="6" fillId="2" borderId="26" xfId="968" applyFont="1" applyFill="1" applyBorder="1" applyAlignment="1" applyProtection="1">
      <alignment horizontal="left" vertical="center" wrapText="1"/>
      <protection locked="0"/>
    </xf>
    <xf numFmtId="0" fontId="6" fillId="2" borderId="27" xfId="968" applyFont="1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28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30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5" fillId="2" borderId="5" xfId="968" applyFont="1" applyFill="1" applyBorder="1" applyAlignment="1" applyProtection="1">
      <alignment horizontal="center" vertical="center"/>
      <protection locked="0"/>
    </xf>
    <xf numFmtId="0" fontId="6" fillId="2" borderId="24" xfId="968" applyFont="1" applyFill="1" applyBorder="1" applyAlignment="1" applyProtection="1">
      <alignment horizontal="center" vertical="center"/>
      <protection locked="0"/>
    </xf>
    <xf numFmtId="0" fontId="12" fillId="2" borderId="2" xfId="968" applyFont="1" applyFill="1" applyBorder="1" applyAlignment="1" applyProtection="1">
      <alignment vertical="center" wrapText="1"/>
      <protection locked="0"/>
    </xf>
    <xf numFmtId="0" fontId="12" fillId="2" borderId="28" xfId="968" applyFont="1" applyFill="1" applyBorder="1" applyAlignment="1" applyProtection="1">
      <alignment vertical="center" wrapText="1"/>
      <protection locked="0"/>
    </xf>
    <xf numFmtId="0" fontId="7" fillId="2" borderId="1" xfId="968" applyFont="1" applyFill="1" applyBorder="1" applyAlignment="1" applyProtection="1">
      <alignment horizontal="center" vertical="center" wrapText="1"/>
      <protection locked="0"/>
    </xf>
    <xf numFmtId="0" fontId="7" fillId="2" borderId="2" xfId="968" applyFont="1" applyFill="1" applyBorder="1" applyAlignment="1" applyProtection="1">
      <alignment horizontal="center" vertical="center" wrapText="1"/>
      <protection locked="0"/>
    </xf>
    <xf numFmtId="0" fontId="9" fillId="2" borderId="24" xfId="968" applyFont="1" applyFill="1" applyBorder="1" applyAlignment="1" applyProtection="1">
      <alignment vertical="center" wrapText="1"/>
      <protection locked="0"/>
    </xf>
    <xf numFmtId="0" fontId="7" fillId="2" borderId="21" xfId="968" applyFont="1" applyFill="1" applyBorder="1" applyAlignment="1" applyProtection="1">
      <alignment horizontal="center" vertical="center" wrapText="1"/>
      <protection locked="0"/>
    </xf>
    <xf numFmtId="0" fontId="9" fillId="2" borderId="24" xfId="968" applyFont="1" applyFill="1" applyBorder="1" applyAlignment="1" applyProtection="1">
      <alignment vertical="center"/>
      <protection locked="0"/>
    </xf>
    <xf numFmtId="0" fontId="7" fillId="2" borderId="24" xfId="968" applyFont="1" applyFill="1" applyBorder="1" applyAlignment="1" applyProtection="1">
      <alignment horizontal="center" vertical="center" wrapText="1"/>
      <protection locked="0"/>
    </xf>
    <xf numFmtId="0" fontId="7" fillId="2" borderId="17" xfId="968" applyFont="1" applyFill="1" applyBorder="1" applyAlignment="1" applyProtection="1">
      <alignment horizontal="center" vertical="center" wrapText="1"/>
      <protection locked="0"/>
    </xf>
    <xf numFmtId="0" fontId="7" fillId="2" borderId="19" xfId="968" applyFont="1" applyFill="1" applyBorder="1" applyAlignment="1" applyProtection="1">
      <alignment horizontal="center" vertical="center" wrapText="1"/>
      <protection locked="0"/>
    </xf>
    <xf numFmtId="0" fontId="6" fillId="2" borderId="32" xfId="968" applyFont="1" applyFill="1" applyBorder="1" applyAlignment="1" applyProtection="1">
      <alignment horizontal="center" vertical="center" wrapText="1"/>
      <protection locked="0"/>
    </xf>
    <xf numFmtId="0" fontId="6" fillId="2" borderId="23" xfId="968" applyFont="1" applyFill="1" applyBorder="1" applyAlignment="1" applyProtection="1">
      <alignment horizontal="center" vertical="center"/>
      <protection locked="0"/>
    </xf>
    <xf numFmtId="0" fontId="6" fillId="2" borderId="33" xfId="968" applyFont="1" applyFill="1" applyBorder="1" applyAlignment="1" applyProtection="1">
      <alignment horizontal="center" vertical="center" wrapText="1"/>
      <protection locked="0"/>
    </xf>
    <xf numFmtId="0" fontId="6" fillId="2" borderId="18" xfId="968" applyFont="1" applyFill="1" applyBorder="1" applyAlignment="1" applyProtection="1">
      <alignment horizontal="center" vertical="center"/>
      <protection locked="0"/>
    </xf>
    <xf numFmtId="0" fontId="6" fillId="2" borderId="15" xfId="968" applyFont="1" applyFill="1" applyBorder="1" applyAlignment="1" applyProtection="1">
      <alignment horizontal="left" vertical="center" wrapText="1"/>
      <protection locked="0"/>
    </xf>
    <xf numFmtId="0" fontId="6" fillId="2" borderId="25" xfId="968" applyFont="1" applyFill="1" applyBorder="1" applyAlignment="1" applyProtection="1">
      <alignment horizontal="center" vertical="center"/>
      <protection locked="0"/>
    </xf>
    <xf numFmtId="0" fontId="6" fillId="2" borderId="34" xfId="968" applyFont="1" applyFill="1" applyBorder="1" applyAlignment="1" applyProtection="1">
      <alignment horizontal="left" vertical="center" wrapText="1"/>
      <protection locked="0"/>
    </xf>
    <xf numFmtId="0" fontId="6" fillId="2" borderId="26" xfId="968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top" wrapText="1"/>
    </xf>
    <xf numFmtId="0" fontId="6" fillId="2" borderId="32" xfId="968" applyFont="1" applyFill="1" applyBorder="1" applyAlignment="1" applyProtection="1">
      <alignment horizontal="center" vertical="center"/>
      <protection locked="0"/>
    </xf>
    <xf numFmtId="0" fontId="6" fillId="2" borderId="6" xfId="968" applyFont="1" applyFill="1" applyBorder="1" applyAlignment="1" applyProtection="1">
      <alignment horizontal="left" vertical="center" wrapText="1"/>
      <protection locked="0"/>
    </xf>
    <xf numFmtId="0" fontId="6" fillId="2" borderId="7" xfId="968" applyFont="1" applyFill="1" applyBorder="1" applyAlignment="1" applyProtection="1">
      <alignment horizontal="left" vertical="center" wrapText="1"/>
      <protection locked="0"/>
    </xf>
    <xf numFmtId="0" fontId="7" fillId="2" borderId="28" xfId="968" applyFont="1" applyFill="1" applyBorder="1" applyAlignment="1" applyProtection="1">
      <alignment horizontal="center" vertical="center" wrapText="1"/>
      <protection locked="0"/>
    </xf>
    <xf numFmtId="0" fontId="12" fillId="2" borderId="35" xfId="968" applyFont="1" applyFill="1" applyBorder="1" applyAlignment="1" applyProtection="1">
      <alignment vertical="center" wrapText="1"/>
      <protection locked="0"/>
    </xf>
    <xf numFmtId="0" fontId="7" fillId="2" borderId="3" xfId="968" applyFont="1" applyFill="1" applyBorder="1" applyAlignment="1" applyProtection="1">
      <alignment vertical="center" wrapText="1"/>
      <protection locked="0"/>
    </xf>
    <xf numFmtId="0" fontId="13" fillId="2" borderId="24" xfId="968" applyFont="1" applyFill="1" applyBorder="1" applyAlignment="1" applyProtection="1">
      <alignment horizontal="center" vertical="center"/>
      <protection locked="0"/>
    </xf>
    <xf numFmtId="0" fontId="8" fillId="2" borderId="24" xfId="968" applyFont="1" applyFill="1" applyBorder="1" applyAlignment="1" applyProtection="1">
      <alignment horizontal="center" vertical="center" wrapText="1"/>
      <protection locked="0"/>
    </xf>
    <xf numFmtId="0" fontId="13" fillId="2" borderId="17" xfId="968" applyFont="1" applyFill="1" applyBorder="1" applyAlignment="1" applyProtection="1">
      <alignment horizontal="center" vertical="center"/>
      <protection locked="0"/>
    </xf>
    <xf numFmtId="0" fontId="6" fillId="2" borderId="19" xfId="968" applyFont="1" applyFill="1" applyBorder="1" applyAlignment="1" applyProtection="1">
      <alignment horizontal="right" vertical="center"/>
      <protection locked="0"/>
    </xf>
    <xf numFmtId="0" fontId="6" fillId="2" borderId="28" xfId="968" applyFont="1" applyFill="1" applyBorder="1" applyAlignment="1" applyProtection="1">
      <alignment horizontal="left" vertical="top"/>
      <protection locked="0"/>
    </xf>
    <xf numFmtId="0" fontId="6" fillId="2" borderId="8" xfId="968" applyFont="1" applyFill="1" applyBorder="1" applyAlignment="1" applyProtection="1">
      <alignment horizontal="center" vertical="top"/>
      <protection locked="0"/>
    </xf>
    <xf numFmtId="0" fontId="6" fillId="2" borderId="29" xfId="968" applyFont="1" applyFill="1" applyBorder="1" applyAlignment="1" applyProtection="1">
      <alignment horizontal="left" vertical="top"/>
      <protection locked="0"/>
    </xf>
    <xf numFmtId="0" fontId="6" fillId="2" borderId="23" xfId="968" applyFont="1" applyFill="1" applyBorder="1" applyAlignment="1" applyProtection="1">
      <alignment horizontal="center" vertical="top"/>
      <protection locked="0"/>
    </xf>
    <xf numFmtId="0" fontId="6" fillId="2" borderId="16" xfId="968" applyFont="1" applyFill="1" applyBorder="1" applyAlignment="1" applyProtection="1">
      <alignment horizontal="center" vertical="top"/>
      <protection locked="0"/>
    </xf>
    <xf numFmtId="0" fontId="6" fillId="2" borderId="30" xfId="968" applyFont="1" applyFill="1" applyBorder="1" applyAlignment="1" applyProtection="1">
      <alignment horizontal="left" vertical="top"/>
      <protection locked="0"/>
    </xf>
    <xf numFmtId="0" fontId="6" fillId="2" borderId="36" xfId="968" applyFont="1" applyFill="1" applyBorder="1" applyAlignment="1" applyProtection="1">
      <alignment horizontal="center" vertical="top"/>
      <protection locked="0"/>
    </xf>
    <xf numFmtId="0" fontId="6" fillId="2" borderId="11" xfId="968" applyFont="1" applyFill="1" applyBorder="1" applyAlignment="1" applyProtection="1">
      <alignment horizontal="center" vertical="center" wrapText="1"/>
      <protection locked="0"/>
    </xf>
    <xf numFmtId="0" fontId="10" fillId="2" borderId="21" xfId="968" applyFont="1" applyFill="1" applyBorder="1" applyAlignment="1" applyProtection="1">
      <alignment horizontal="center" vertical="center"/>
      <protection locked="0"/>
    </xf>
    <xf numFmtId="0" fontId="10" fillId="2" borderId="17" xfId="968" applyFont="1" applyFill="1" applyBorder="1" applyAlignment="1" applyProtection="1">
      <alignment horizontal="center" vertical="center"/>
      <protection locked="0"/>
    </xf>
    <xf numFmtId="0" fontId="6" fillId="2" borderId="19" xfId="968" applyFont="1" applyFill="1" applyBorder="1" applyAlignment="1" applyProtection="1">
      <alignment horizontal="center" vertical="center"/>
      <protection locked="0"/>
    </xf>
    <xf numFmtId="0" fontId="6" fillId="2" borderId="33" xfId="968" applyFont="1" applyFill="1" applyBorder="1" applyAlignment="1" applyProtection="1">
      <alignment horizontal="center" vertical="center"/>
      <protection locked="0"/>
    </xf>
    <xf numFmtId="0" fontId="6" fillId="2" borderId="14" xfId="968" applyFont="1" applyFill="1" applyBorder="1" applyAlignment="1" applyProtection="1">
      <alignment horizontal="center" vertical="center"/>
      <protection locked="0"/>
    </xf>
    <xf numFmtId="0" fontId="6" fillId="2" borderId="15" xfId="968" applyFont="1" applyFill="1" applyBorder="1" applyAlignment="1" applyProtection="1">
      <alignment horizontal="center" vertical="center"/>
      <protection locked="0"/>
    </xf>
    <xf numFmtId="0" fontId="6" fillId="2" borderId="25" xfId="968" applyFont="1" applyFill="1" applyBorder="1" applyAlignment="1" applyProtection="1">
      <alignment horizontal="center" vertical="center" wrapText="1"/>
      <protection locked="0"/>
    </xf>
    <xf numFmtId="0" fontId="6" fillId="2" borderId="14" xfId="968" applyFont="1" applyFill="1" applyBorder="1" applyAlignment="1" applyProtection="1">
      <alignment horizontal="center" vertical="center" wrapText="1"/>
      <protection locked="0"/>
    </xf>
    <xf numFmtId="0" fontId="6" fillId="2" borderId="27" xfId="968" applyFont="1" applyFill="1" applyBorder="1" applyAlignment="1" applyProtection="1">
      <alignment horizontal="center" vertical="center"/>
      <protection locked="0"/>
    </xf>
    <xf numFmtId="0" fontId="6" fillId="2" borderId="34" xfId="968" applyFont="1" applyFill="1" applyBorder="1" applyAlignment="1" applyProtection="1">
      <alignment horizontal="center" vertical="center"/>
      <protection locked="0"/>
    </xf>
    <xf numFmtId="0" fontId="6" fillId="2" borderId="26" xfId="968" applyFont="1" applyFill="1" applyBorder="1" applyAlignment="1" applyProtection="1">
      <alignment horizontal="center" vertical="center" wrapText="1"/>
      <protection locked="0"/>
    </xf>
    <xf numFmtId="0" fontId="6" fillId="2" borderId="27" xfId="968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8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30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9" fillId="2" borderId="37" xfId="968" applyFont="1" applyFill="1" applyBorder="1" applyAlignment="1" applyProtection="1">
      <alignment horizontal="center" vertical="center"/>
      <protection locked="0"/>
    </xf>
    <xf numFmtId="0" fontId="9" fillId="2" borderId="38" xfId="968" applyFont="1" applyFill="1" applyBorder="1" applyAlignment="1" applyProtection="1">
      <alignment horizontal="center" vertical="center"/>
      <protection locked="0"/>
    </xf>
    <xf numFmtId="0" fontId="9" fillId="2" borderId="39" xfId="968" applyFont="1" applyFill="1" applyBorder="1" applyAlignment="1" applyProtection="1">
      <alignment horizontal="center" vertical="center"/>
      <protection locked="0"/>
    </xf>
    <xf numFmtId="0" fontId="13" fillId="2" borderId="24" xfId="968" applyFont="1" applyFill="1" applyBorder="1" applyAlignment="1" applyProtection="1">
      <alignment horizontal="center" vertical="distributed"/>
      <protection locked="0"/>
    </xf>
    <xf numFmtId="0" fontId="13" fillId="2" borderId="17" xfId="968" applyFont="1" applyFill="1" applyBorder="1" applyAlignment="1" applyProtection="1">
      <alignment horizontal="center" vertical="distributed"/>
      <protection locked="0"/>
    </xf>
    <xf numFmtId="0" fontId="6" fillId="2" borderId="19" xfId="968" applyFont="1" applyFill="1" applyBorder="1" applyAlignment="1" applyProtection="1">
      <alignment horizontal="center" vertical="distributed"/>
      <protection locked="0"/>
    </xf>
    <xf numFmtId="0" fontId="6" fillId="2" borderId="9" xfId="968" applyFont="1" applyFill="1" applyBorder="1" applyAlignment="1" applyProtection="1">
      <alignment horizontal="center" vertical="top"/>
      <protection locked="0"/>
    </xf>
    <xf numFmtId="0" fontId="6" fillId="2" borderId="24" xfId="968" applyFont="1" applyFill="1" applyBorder="1" applyAlignment="1" applyProtection="1">
      <alignment horizontal="center" vertical="top"/>
      <protection locked="0"/>
    </xf>
    <xf numFmtId="0" fontId="6" fillId="2" borderId="17" xfId="968" applyFont="1" applyFill="1" applyBorder="1" applyAlignment="1" applyProtection="1">
      <alignment horizontal="center" vertical="top"/>
      <protection locked="0"/>
    </xf>
    <xf numFmtId="0" fontId="6" fillId="2" borderId="40" xfId="968" applyFont="1" applyFill="1" applyBorder="1" applyAlignment="1" applyProtection="1">
      <alignment horizontal="center" vertical="top"/>
      <protection locked="0"/>
    </xf>
    <xf numFmtId="0" fontId="6" fillId="2" borderId="21" xfId="968" applyFont="1" applyFill="1" applyBorder="1" applyAlignment="1" applyProtection="1">
      <alignment horizontal="center" vertical="center"/>
      <protection locked="0"/>
    </xf>
    <xf numFmtId="0" fontId="6" fillId="2" borderId="17" xfId="968" applyFont="1" applyFill="1" applyBorder="1" applyAlignment="1" applyProtection="1">
      <alignment horizontal="center" vertical="center"/>
      <protection locked="0"/>
    </xf>
    <xf numFmtId="0" fontId="7" fillId="2" borderId="23" xfId="968" applyFont="1" applyFill="1" applyBorder="1" applyAlignment="1" applyProtection="1">
      <alignment horizontal="center" vertical="center"/>
      <protection locked="0"/>
    </xf>
    <xf numFmtId="0" fontId="7" fillId="2" borderId="24" xfId="968" applyFont="1" applyFill="1" applyBorder="1" applyAlignment="1" applyProtection="1">
      <alignment horizontal="center" vertical="center"/>
      <protection locked="0"/>
    </xf>
    <xf numFmtId="0" fontId="7" fillId="2" borderId="18" xfId="968" applyFont="1" applyFill="1" applyBorder="1" applyAlignment="1" applyProtection="1">
      <alignment horizontal="center" vertical="center"/>
      <protection locked="0"/>
    </xf>
    <xf numFmtId="0" fontId="7" fillId="2" borderId="19" xfId="968" applyFont="1" applyFill="1" applyBorder="1" applyAlignment="1" applyProtection="1">
      <alignment horizontal="center" vertical="center"/>
      <protection locked="0"/>
    </xf>
    <xf numFmtId="0" fontId="6" fillId="2" borderId="15" xfId="968" applyFont="1" applyFill="1" applyBorder="1" applyAlignment="1" applyProtection="1">
      <alignment horizontal="center" vertical="center" wrapText="1"/>
      <protection locked="0"/>
    </xf>
    <xf numFmtId="0" fontId="6" fillId="2" borderId="34" xfId="968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 vertical="center"/>
    </xf>
    <xf numFmtId="0" fontId="17" fillId="2" borderId="42" xfId="0" applyFont="1" applyFill="1" applyBorder="1" applyAlignment="1">
      <alignment horizontal="left" vertical="center"/>
    </xf>
    <xf numFmtId="0" fontId="17" fillId="2" borderId="43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4" fillId="2" borderId="46" xfId="0" applyFont="1" applyFill="1" applyBorder="1" applyAlignment="1" applyProtection="1">
      <alignment horizontal="center" vertical="top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5" fillId="2" borderId="31" xfId="968" applyFont="1" applyFill="1" applyBorder="1" applyAlignment="1" applyProtection="1">
      <alignment horizontal="center" vertical="center"/>
      <protection locked="0"/>
    </xf>
    <xf numFmtId="0" fontId="6" fillId="2" borderId="31" xfId="968" applyFont="1" applyFill="1" applyBorder="1" applyAlignment="1" applyProtection="1">
      <alignment horizontal="left" vertical="center" wrapText="1"/>
      <protection locked="0"/>
    </xf>
    <xf numFmtId="0" fontId="6" fillId="2" borderId="6" xfId="968" applyFont="1" applyFill="1" applyBorder="1" applyAlignment="1" applyProtection="1">
      <alignment horizontal="center" vertical="center"/>
      <protection locked="0"/>
    </xf>
    <xf numFmtId="0" fontId="6" fillId="2" borderId="7" xfId="968" applyFont="1" applyFill="1" applyBorder="1" applyAlignment="1" applyProtection="1">
      <alignment horizontal="center" vertical="center"/>
      <protection locked="0"/>
    </xf>
    <xf numFmtId="0" fontId="6" fillId="2" borderId="31" xfId="968" applyFont="1" applyFill="1" applyBorder="1" applyAlignment="1" applyProtection="1">
      <alignment horizontal="center" vertical="center"/>
      <protection locked="0"/>
    </xf>
    <xf numFmtId="0" fontId="8" fillId="2" borderId="1" xfId="968" applyFont="1" applyFill="1" applyBorder="1" applyAlignment="1" applyProtection="1">
      <alignment horizontal="center" vertical="center" wrapText="1"/>
      <protection locked="0"/>
    </xf>
    <xf numFmtId="0" fontId="8" fillId="2" borderId="2" xfId="968" applyFont="1" applyFill="1" applyBorder="1" applyAlignment="1" applyProtection="1">
      <alignment horizontal="center" vertical="center" wrapText="1"/>
      <protection locked="0"/>
    </xf>
    <xf numFmtId="0" fontId="8" fillId="2" borderId="28" xfId="968" applyFont="1" applyFill="1" applyBorder="1" applyAlignment="1" applyProtection="1">
      <alignment horizontal="center" vertical="center" wrapText="1"/>
      <protection locked="0"/>
    </xf>
    <xf numFmtId="0" fontId="21" fillId="2" borderId="47" xfId="0" applyFont="1" applyFill="1" applyBorder="1" applyAlignment="1" applyProtection="1">
      <alignment horizontal="center"/>
    </xf>
    <xf numFmtId="0" fontId="21" fillId="2" borderId="17" xfId="0" applyFont="1" applyFill="1" applyBorder="1" applyAlignment="1" applyProtection="1">
      <alignment horizontal="center"/>
    </xf>
    <xf numFmtId="0" fontId="21" fillId="2" borderId="48" xfId="0" applyFont="1" applyFill="1" applyBorder="1" applyAlignment="1" applyProtection="1">
      <alignment horizontal="center"/>
    </xf>
    <xf numFmtId="0" fontId="7" fillId="2" borderId="24" xfId="968" applyFont="1" applyFill="1" applyBorder="1" applyAlignment="1" applyProtection="1">
      <alignment horizontal="center" vertical="distributed"/>
      <protection locked="0"/>
    </xf>
    <xf numFmtId="0" fontId="7" fillId="2" borderId="32" xfId="968" applyFont="1" applyFill="1" applyBorder="1" applyAlignment="1" applyProtection="1">
      <alignment horizontal="center" vertical="distributed"/>
      <protection locked="0"/>
    </xf>
    <xf numFmtId="0" fontId="22" fillId="2" borderId="47" xfId="0" applyFont="1" applyFill="1" applyBorder="1" applyProtection="1"/>
    <xf numFmtId="0" fontId="22" fillId="2" borderId="17" xfId="0" applyFont="1" applyFill="1" applyBorder="1" applyAlignment="1" applyProtection="1">
      <alignment horizontal="center"/>
    </xf>
    <xf numFmtId="0" fontId="22" fillId="2" borderId="48" xfId="0" applyFont="1" applyFill="1" applyBorder="1" applyAlignment="1" applyProtection="1">
      <alignment horizontal="center"/>
    </xf>
    <xf numFmtId="0" fontId="7" fillId="2" borderId="17" xfId="968" applyFont="1" applyFill="1" applyBorder="1" applyAlignment="1" applyProtection="1">
      <alignment horizontal="center" vertical="distributed"/>
      <protection locked="0"/>
    </xf>
    <xf numFmtId="0" fontId="7" fillId="2" borderId="48" xfId="968" applyFont="1" applyFill="1" applyBorder="1" applyAlignment="1" applyProtection="1">
      <alignment horizontal="center" vertical="distributed"/>
      <protection locked="0"/>
    </xf>
    <xf numFmtId="0" fontId="22" fillId="2" borderId="49" xfId="0" applyFont="1" applyFill="1" applyBorder="1" applyProtection="1"/>
    <xf numFmtId="0" fontId="22" fillId="2" borderId="40" xfId="0" applyFont="1" applyFill="1" applyBorder="1" applyAlignment="1" applyProtection="1">
      <alignment horizontal="center"/>
    </xf>
    <xf numFmtId="0" fontId="22" fillId="2" borderId="50" xfId="0" applyFont="1" applyFill="1" applyBorder="1" applyAlignment="1" applyProtection="1">
      <alignment horizontal="center"/>
    </xf>
    <xf numFmtId="0" fontId="7" fillId="2" borderId="26" xfId="968" applyFont="1" applyFill="1" applyBorder="1" applyAlignment="1" applyProtection="1">
      <alignment horizontal="center" vertical="distributed"/>
      <protection locked="0"/>
    </xf>
    <xf numFmtId="0" fontId="21" fillId="2" borderId="23" xfId="0" applyFont="1" applyFill="1" applyBorder="1" applyAlignment="1" applyProtection="1">
      <alignment horizontal="left" vertical="center"/>
    </xf>
    <xf numFmtId="0" fontId="21" fillId="2" borderId="24" xfId="0" applyFont="1" applyFill="1" applyBorder="1" applyAlignment="1" applyProtection="1">
      <alignment horizontal="left" vertical="center"/>
    </xf>
    <xf numFmtId="0" fontId="21" fillId="2" borderId="32" xfId="0" applyFont="1" applyFill="1" applyBorder="1" applyAlignment="1" applyProtection="1">
      <alignment horizontal="left" vertical="center"/>
    </xf>
    <xf numFmtId="0" fontId="21" fillId="2" borderId="16" xfId="0" applyFont="1" applyFill="1" applyBorder="1" applyAlignment="1" applyProtection="1">
      <alignment vertical="top" wrapText="1"/>
    </xf>
    <xf numFmtId="0" fontId="23" fillId="2" borderId="17" xfId="0" applyFont="1" applyFill="1" applyBorder="1" applyAlignment="1" applyProtection="1">
      <alignment horizontal="center"/>
    </xf>
    <xf numFmtId="0" fontId="23" fillId="2" borderId="48" xfId="0" applyFont="1" applyFill="1" applyBorder="1" applyAlignment="1" applyProtection="1">
      <alignment horizontal="center"/>
    </xf>
    <xf numFmtId="0" fontId="21" fillId="2" borderId="16" xfId="0" applyFont="1" applyFill="1" applyBorder="1" applyAlignment="1" applyProtection="1">
      <alignment vertical="center" wrapText="1"/>
    </xf>
    <xf numFmtId="0" fontId="21" fillId="2" borderId="16" xfId="0" applyFont="1" applyFill="1" applyBorder="1" applyProtection="1"/>
    <xf numFmtId="0" fontId="21" fillId="2" borderId="18" xfId="0" applyFont="1" applyFill="1" applyBorder="1" applyProtection="1"/>
    <xf numFmtId="0" fontId="23" fillId="2" borderId="19" xfId="0" applyFont="1" applyFill="1" applyBorder="1" applyAlignment="1" applyProtection="1">
      <alignment horizontal="center"/>
    </xf>
    <xf numFmtId="0" fontId="23" fillId="2" borderId="33" xfId="0" applyFont="1" applyFill="1" applyBorder="1" applyAlignment="1" applyProtection="1">
      <alignment horizontal="center"/>
    </xf>
    <xf numFmtId="0" fontId="6" fillId="2" borderId="30" xfId="968" applyFont="1" applyFill="1" applyBorder="1" applyAlignment="1" applyProtection="1">
      <alignment horizontal="center" vertical="center"/>
      <protection locked="0"/>
    </xf>
    <xf numFmtId="0" fontId="21" fillId="2" borderId="17" xfId="0" applyFont="1" applyFill="1" applyBorder="1" applyAlignment="1" applyProtection="1">
      <alignment vertical="center" wrapText="1"/>
    </xf>
    <xf numFmtId="0" fontId="21" fillId="2" borderId="34" xfId="0" applyFont="1" applyFill="1" applyBorder="1" applyProtection="1"/>
    <xf numFmtId="0" fontId="6" fillId="2" borderId="29" xfId="968" applyFont="1" applyFill="1" applyBorder="1" applyAlignment="1" applyProtection="1">
      <alignment horizontal="center" vertical="center"/>
      <protection locked="0"/>
    </xf>
    <xf numFmtId="0" fontId="6" fillId="2" borderId="51" xfId="968" applyFont="1" applyFill="1" applyBorder="1" applyAlignment="1" applyProtection="1">
      <alignment horizontal="center" vertical="top"/>
      <protection locked="0"/>
    </xf>
    <xf numFmtId="0" fontId="6" fillId="2" borderId="32" xfId="968" applyFont="1" applyFill="1" applyBorder="1" applyAlignment="1" applyProtection="1">
      <alignment horizontal="center" vertical="top"/>
      <protection locked="0"/>
    </xf>
    <xf numFmtId="0" fontId="21" fillId="2" borderId="34" xfId="0" applyFont="1" applyFill="1" applyBorder="1" applyAlignment="1" applyProtection="1">
      <alignment vertical="top" wrapText="1"/>
    </xf>
    <xf numFmtId="0" fontId="23" fillId="2" borderId="17" xfId="0" applyFont="1" applyFill="1" applyBorder="1" applyAlignment="1" applyProtection="1">
      <alignment horizontal="center" vertical="top"/>
    </xf>
    <xf numFmtId="0" fontId="23" fillId="2" borderId="48" xfId="0" applyFont="1" applyFill="1" applyBorder="1" applyAlignment="1" applyProtection="1">
      <alignment horizontal="center" vertical="top"/>
    </xf>
    <xf numFmtId="0" fontId="6" fillId="2" borderId="48" xfId="968" applyFont="1" applyFill="1" applyBorder="1" applyAlignment="1" applyProtection="1">
      <alignment horizontal="center" vertical="top"/>
      <protection locked="0"/>
    </xf>
    <xf numFmtId="0" fontId="21" fillId="2" borderId="34" xfId="0" applyFont="1" applyFill="1" applyBorder="1" applyAlignment="1" applyProtection="1">
      <alignment vertical="top"/>
    </xf>
    <xf numFmtId="0" fontId="6" fillId="2" borderId="50" xfId="968" applyFont="1" applyFill="1" applyBorder="1" applyAlignment="1" applyProtection="1">
      <alignment horizontal="center" vertical="top"/>
      <protection locked="0"/>
    </xf>
    <xf numFmtId="0" fontId="21" fillId="2" borderId="52" xfId="0" applyFont="1" applyFill="1" applyBorder="1" applyAlignment="1" applyProtection="1">
      <alignment vertical="top"/>
    </xf>
    <xf numFmtId="0" fontId="23" fillId="2" borderId="40" xfId="0" applyFont="1" applyFill="1" applyBorder="1" applyAlignment="1" applyProtection="1">
      <alignment horizontal="center" vertical="top"/>
    </xf>
    <xf numFmtId="0" fontId="23" fillId="2" borderId="50" xfId="0" applyFont="1" applyFill="1" applyBorder="1" applyAlignment="1" applyProtection="1">
      <alignment horizontal="center" vertical="top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968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53" xfId="968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48" xfId="968" applyFont="1" applyFill="1" applyBorder="1" applyAlignment="1" applyProtection="1">
      <alignment horizontal="center" vertical="center" wrapText="1"/>
      <protection locked="0"/>
    </xf>
    <xf numFmtId="0" fontId="7" fillId="2" borderId="32" xfId="968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1" fillId="2" borderId="54" xfId="0" applyFont="1" applyFill="1" applyBorder="1" applyAlignment="1" applyProtection="1">
      <alignment horizontal="center" vertical="center" wrapText="1"/>
    </xf>
    <xf numFmtId="0" fontId="7" fillId="2" borderId="33" xfId="968" applyFont="1" applyFill="1" applyBorder="1" applyAlignment="1" applyProtection="1">
      <alignment horizontal="center" vertical="center"/>
      <protection locked="0"/>
    </xf>
    <xf numFmtId="0" fontId="24" fillId="2" borderId="44" xfId="0" applyFont="1" applyFill="1" applyBorder="1" applyAlignment="1" applyProtection="1">
      <alignment horizontal="center" vertical="center"/>
      <protection locked="0"/>
    </xf>
    <xf numFmtId="0" fontId="21" fillId="2" borderId="55" xfId="0" applyFont="1" applyFill="1" applyBorder="1" applyAlignment="1" applyProtection="1">
      <alignment horizontal="center" vertical="center" wrapText="1"/>
    </xf>
    <xf numFmtId="0" fontId="6" fillId="2" borderId="21" xfId="968" applyFont="1" applyFill="1" applyBorder="1" applyAlignment="1" applyProtection="1">
      <alignment vertical="center" wrapText="1"/>
      <protection locked="0"/>
    </xf>
    <xf numFmtId="0" fontId="6" fillId="2" borderId="17" xfId="968" applyFont="1" applyFill="1" applyBorder="1" applyAlignment="1" applyProtection="1">
      <alignment vertical="center" wrapText="1"/>
      <protection locked="0"/>
    </xf>
    <xf numFmtId="0" fontId="6" fillId="2" borderId="56" xfId="968" applyFont="1" applyFill="1" applyBorder="1" applyAlignment="1" applyProtection="1">
      <alignment horizontal="left" vertical="center" wrapText="1"/>
      <protection locked="0"/>
    </xf>
    <xf numFmtId="0" fontId="6" fillId="2" borderId="42" xfId="968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9" fillId="2" borderId="3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center"/>
    </xf>
    <xf numFmtId="0" fontId="6" fillId="2" borderId="52" xfId="968" applyFont="1" applyFill="1" applyBorder="1" applyAlignment="1" applyProtection="1">
      <alignment horizontal="left" vertical="center" wrapText="1"/>
      <protection locked="0"/>
    </xf>
    <xf numFmtId="0" fontId="6" fillId="2" borderId="56" xfId="968" applyFont="1" applyFill="1" applyBorder="1" applyAlignment="1" applyProtection="1">
      <alignment horizontal="center" vertical="center"/>
      <protection locked="0"/>
    </xf>
    <xf numFmtId="0" fontId="6" fillId="2" borderId="42" xfId="968" applyFont="1" applyFill="1" applyBorder="1" applyAlignment="1" applyProtection="1">
      <alignment horizontal="center" vertical="center"/>
      <protection locked="0"/>
    </xf>
    <xf numFmtId="0" fontId="6" fillId="2" borderId="52" xfId="968" applyFont="1" applyFill="1" applyBorder="1" applyAlignment="1" applyProtection="1">
      <alignment horizontal="center" vertical="center"/>
      <protection locked="0"/>
    </xf>
    <xf numFmtId="0" fontId="6" fillId="2" borderId="56" xfId="968" applyFont="1" applyFill="1" applyBorder="1" applyAlignment="1" applyProtection="1">
      <alignment horizontal="center" vertical="center" wrapText="1"/>
      <protection locked="0"/>
    </xf>
    <xf numFmtId="0" fontId="6" fillId="2" borderId="42" xfId="968" applyFont="1" applyFill="1" applyBorder="1" applyAlignment="1" applyProtection="1">
      <alignment horizontal="center" vertical="center" wrapText="1"/>
      <protection locked="0"/>
    </xf>
    <xf numFmtId="0" fontId="6" fillId="2" borderId="52" xfId="968" applyFont="1" applyFill="1" applyBorder="1" applyAlignment="1" applyProtection="1">
      <alignment horizontal="center" vertical="center" wrapText="1"/>
      <protection locked="0"/>
    </xf>
    <xf numFmtId="0" fontId="6" fillId="2" borderId="40" xfId="968" applyFont="1" applyFill="1" applyBorder="1" applyAlignment="1" applyProtection="1">
      <alignment vertical="center" wrapText="1"/>
      <protection locked="0"/>
    </xf>
    <xf numFmtId="0" fontId="19" fillId="2" borderId="28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vertical="top"/>
    </xf>
    <xf numFmtId="0" fontId="19" fillId="2" borderId="29" xfId="0" applyFont="1" applyFill="1" applyBorder="1" applyAlignment="1">
      <alignment horizontal="center" vertical="top"/>
    </xf>
    <xf numFmtId="0" fontId="19" fillId="2" borderId="30" xfId="0" applyFont="1" applyFill="1" applyBorder="1" applyAlignment="1">
      <alignment horizontal="center" vertical="top"/>
    </xf>
    <xf numFmtId="0" fontId="25" fillId="2" borderId="0" xfId="0" applyFont="1" applyFill="1" applyProtection="1">
      <protection locked="0" hidden="1"/>
    </xf>
    <xf numFmtId="0" fontId="25" fillId="0" borderId="0" xfId="0" applyFont="1" applyAlignment="1" applyProtection="1">
      <alignment horizontal="center"/>
      <protection locked="0" hidden="1"/>
    </xf>
    <xf numFmtId="0" fontId="26" fillId="0" borderId="0" xfId="0" applyFont="1" applyProtection="1">
      <protection locked="0" hidden="1"/>
    </xf>
    <xf numFmtId="0" fontId="27" fillId="0" borderId="0" xfId="0" applyFont="1" applyProtection="1">
      <protection locked="0" hidden="1"/>
    </xf>
    <xf numFmtId="0" fontId="25" fillId="0" borderId="0" xfId="0" applyFont="1" applyProtection="1">
      <protection locked="0" hidden="1"/>
    </xf>
    <xf numFmtId="0" fontId="25" fillId="0" borderId="0" xfId="0" applyFont="1" applyAlignment="1" applyProtection="1">
      <alignment horizontal="center" vertical="center"/>
      <protection locked="0" hidden="1"/>
    </xf>
    <xf numFmtId="191" fontId="25" fillId="0" borderId="0" xfId="0" applyNumberFormat="1" applyFont="1" applyAlignment="1" applyProtection="1">
      <alignment horizontal="center"/>
      <protection locked="0" hidden="1"/>
    </xf>
    <xf numFmtId="15" fontId="25" fillId="0" borderId="0" xfId="0" applyNumberFormat="1" applyFont="1" applyAlignment="1" applyProtection="1">
      <alignment horizontal="right" vertical="center"/>
      <protection locked="0" hidden="1"/>
    </xf>
    <xf numFmtId="15" fontId="25" fillId="0" borderId="0" xfId="0" applyNumberFormat="1" applyFont="1" applyAlignment="1" applyProtection="1">
      <alignment vertical="center"/>
      <protection locked="0" hidden="1"/>
    </xf>
    <xf numFmtId="182" fontId="25" fillId="0" borderId="0" xfId="12" applyFont="1" applyProtection="1">
      <protection locked="0" hidden="1"/>
    </xf>
    <xf numFmtId="192" fontId="25" fillId="0" borderId="0" xfId="14" applyNumberFormat="1" applyFont="1" applyAlignment="1" applyProtection="1">
      <alignment horizontal="center" vertical="center"/>
      <protection locked="0" hidden="1"/>
    </xf>
    <xf numFmtId="9" fontId="25" fillId="0" borderId="0" xfId="16" applyFont="1" applyAlignment="1" applyProtection="1">
      <alignment horizontal="center"/>
      <protection locked="0" hidden="1"/>
    </xf>
    <xf numFmtId="192" fontId="25" fillId="0" borderId="0" xfId="14" applyNumberFormat="1" applyFont="1" applyAlignment="1" applyProtection="1">
      <alignment horizontal="center"/>
      <protection locked="0" hidden="1"/>
    </xf>
    <xf numFmtId="9" fontId="25" fillId="2" borderId="0" xfId="16" applyFont="1" applyFill="1" applyAlignment="1" applyProtection="1">
      <alignment horizontal="center"/>
      <protection locked="0" hidden="1"/>
    </xf>
    <xf numFmtId="192" fontId="25" fillId="2" borderId="0" xfId="14" applyNumberFormat="1" applyFont="1" applyFill="1" applyAlignment="1" applyProtection="1">
      <alignment horizontal="center"/>
      <protection locked="0" hidden="1"/>
    </xf>
    <xf numFmtId="192" fontId="28" fillId="2" borderId="0" xfId="14" applyNumberFormat="1" applyFont="1" applyFill="1" applyAlignment="1" applyProtection="1">
      <alignment horizontal="center" vertical="center"/>
      <protection locked="0" hidden="1"/>
    </xf>
    <xf numFmtId="10" fontId="28" fillId="2" borderId="0" xfId="16" applyNumberFormat="1" applyFont="1" applyFill="1" applyAlignment="1" applyProtection="1">
      <alignment horizontal="center" vertical="center"/>
      <protection locked="0" hidden="1"/>
    </xf>
    <xf numFmtId="0" fontId="28" fillId="2" borderId="0" xfId="0" applyFont="1" applyFill="1" applyProtection="1">
      <protection locked="0" hidden="1"/>
    </xf>
    <xf numFmtId="0" fontId="28" fillId="0" borderId="0" xfId="0" applyFont="1" applyProtection="1">
      <protection locked="0" hidden="1"/>
    </xf>
    <xf numFmtId="0" fontId="25" fillId="2" borderId="0" xfId="0" applyFont="1" applyFill="1" applyAlignment="1" applyProtection="1">
      <alignment horizontal="center" vertical="center"/>
      <protection locked="0" hidden="1"/>
    </xf>
    <xf numFmtId="191" fontId="25" fillId="2" borderId="0" xfId="0" applyNumberFormat="1" applyFont="1" applyFill="1" applyAlignment="1" applyProtection="1">
      <alignment horizontal="center"/>
      <protection locked="0" hidden="1"/>
    </xf>
    <xf numFmtId="15" fontId="25" fillId="2" borderId="0" xfId="0" applyNumberFormat="1" applyFont="1" applyFill="1" applyAlignment="1" applyProtection="1">
      <alignment horizontal="right" vertical="center"/>
      <protection locked="0" hidden="1"/>
    </xf>
    <xf numFmtId="15" fontId="25" fillId="2" borderId="0" xfId="0" applyNumberFormat="1" applyFont="1" applyFill="1" applyAlignment="1" applyProtection="1">
      <alignment vertical="center"/>
      <protection locked="0" hidden="1"/>
    </xf>
    <xf numFmtId="0" fontId="29" fillId="2" borderId="23" xfId="0" applyFont="1" applyFill="1" applyBorder="1" applyAlignment="1" applyProtection="1">
      <alignment horizontal="center" vertical="center" wrapText="1"/>
      <protection locked="0" hidden="1"/>
    </xf>
    <xf numFmtId="0" fontId="30" fillId="2" borderId="24" xfId="0" applyFont="1" applyFill="1" applyBorder="1" applyAlignment="1" applyProtection="1">
      <alignment vertical="center" wrapText="1"/>
      <protection locked="0" hidden="1"/>
    </xf>
    <xf numFmtId="0" fontId="30" fillId="2" borderId="24" xfId="0" applyFont="1" applyFill="1" applyBorder="1" applyAlignment="1" applyProtection="1">
      <alignment horizontal="center" vertical="center" wrapText="1"/>
      <protection locked="0" hidden="1"/>
    </xf>
    <xf numFmtId="0" fontId="29" fillId="2" borderId="16" xfId="0" applyFont="1" applyFill="1" applyBorder="1" applyAlignment="1" applyProtection="1">
      <alignment horizontal="center" vertical="center" wrapText="1"/>
      <protection locked="0" hidden="1"/>
    </xf>
    <xf numFmtId="0" fontId="30" fillId="2" borderId="17" xfId="0" applyFont="1" applyFill="1" applyBorder="1" applyAlignment="1" applyProtection="1">
      <alignment vertical="center" wrapText="1"/>
      <protection locked="0" hidden="1"/>
    </xf>
    <xf numFmtId="0" fontId="30" fillId="2" borderId="17" xfId="0" applyFont="1" applyFill="1" applyBorder="1" applyAlignment="1" applyProtection="1">
      <alignment horizontal="center" vertical="center" wrapText="1"/>
      <protection locked="0" hidden="1"/>
    </xf>
    <xf numFmtId="0" fontId="29" fillId="2" borderId="18" xfId="0" applyFont="1" applyFill="1" applyBorder="1" applyAlignment="1" applyProtection="1">
      <alignment horizontal="center" vertical="center" wrapText="1"/>
      <protection locked="0" hidden="1"/>
    </xf>
    <xf numFmtId="15" fontId="31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3" borderId="57" xfId="0" applyFont="1" applyFill="1" applyBorder="1" applyAlignment="1" applyProtection="1">
      <alignment horizontal="center" vertical="center" wrapText="1"/>
      <protection hidden="1"/>
    </xf>
    <xf numFmtId="0" fontId="32" fillId="3" borderId="58" xfId="0" applyFont="1" applyFill="1" applyBorder="1" applyAlignment="1" applyProtection="1">
      <alignment horizontal="center" vertical="center" wrapText="1"/>
      <protection hidden="1"/>
    </xf>
    <xf numFmtId="0" fontId="32" fillId="3" borderId="59" xfId="0" applyFont="1" applyFill="1" applyBorder="1" applyAlignment="1" applyProtection="1">
      <alignment horizontal="center" vertical="center" wrapText="1"/>
      <protection hidden="1"/>
    </xf>
    <xf numFmtId="15" fontId="32" fillId="3" borderId="60" xfId="0" applyNumberFormat="1" applyFont="1" applyFill="1" applyBorder="1" applyAlignment="1" applyProtection="1">
      <alignment horizontal="center" vertical="center" wrapText="1"/>
      <protection hidden="1"/>
    </xf>
    <xf numFmtId="191" fontId="32" fillId="3" borderId="60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60" xfId="0" applyFont="1" applyFill="1" applyBorder="1" applyAlignment="1" applyProtection="1">
      <alignment horizontal="center" vertical="center" wrapText="1"/>
      <protection hidden="1"/>
    </xf>
    <xf numFmtId="0" fontId="32" fillId="3" borderId="61" xfId="0" applyFont="1" applyFill="1" applyBorder="1" applyAlignment="1" applyProtection="1">
      <alignment horizontal="center" vertical="center" wrapText="1"/>
      <protection hidden="1"/>
    </xf>
    <xf numFmtId="15" fontId="32" fillId="3" borderId="62" xfId="0" applyNumberFormat="1" applyFont="1" applyFill="1" applyBorder="1" applyAlignment="1" applyProtection="1">
      <alignment horizontal="center" vertical="center" wrapText="1"/>
      <protection hidden="1"/>
    </xf>
    <xf numFmtId="191" fontId="32" fillId="3" borderId="62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62" xfId="0" applyFont="1" applyFill="1" applyBorder="1" applyAlignment="1" applyProtection="1">
      <alignment horizontal="center" vertical="center" wrapText="1"/>
      <protection hidden="1"/>
    </xf>
    <xf numFmtId="0" fontId="32" fillId="3" borderId="63" xfId="0" applyFont="1" applyFill="1" applyBorder="1" applyAlignment="1" applyProtection="1">
      <alignment horizontal="center" vertical="center" wrapText="1"/>
      <protection hidden="1"/>
    </xf>
    <xf numFmtId="0" fontId="32" fillId="3" borderId="64" xfId="0" applyFont="1" applyFill="1" applyBorder="1" applyAlignment="1" applyProtection="1">
      <alignment horizontal="center" vertical="center" wrapText="1"/>
      <protection hidden="1"/>
    </xf>
    <xf numFmtId="191" fontId="32" fillId="3" borderId="64" xfId="0" applyNumberFormat="1" applyFont="1" applyFill="1" applyBorder="1" applyAlignment="1" applyProtection="1">
      <alignment horizontal="center" vertical="center" wrapText="1"/>
      <protection hidden="1"/>
    </xf>
    <xf numFmtId="0" fontId="27" fillId="3" borderId="64" xfId="0" applyFont="1" applyFill="1" applyBorder="1" applyAlignment="1" applyProtection="1">
      <alignment horizontal="center" vertical="center" wrapText="1"/>
      <protection hidden="1"/>
    </xf>
    <xf numFmtId="15" fontId="32" fillId="3" borderId="64" xfId="0" applyNumberFormat="1" applyFont="1" applyFill="1" applyBorder="1" applyAlignment="1" applyProtection="1">
      <alignment horizontal="center" vertical="center" wrapText="1"/>
      <protection hidden="1"/>
    </xf>
    <xf numFmtId="0" fontId="33" fillId="3" borderId="65" xfId="0" applyFont="1" applyFill="1" applyBorder="1" applyAlignment="1" applyProtection="1">
      <alignment vertical="center" wrapText="1"/>
      <protection hidden="1"/>
    </xf>
    <xf numFmtId="0" fontId="33" fillId="3" borderId="65" xfId="0" applyFont="1" applyFill="1" applyBorder="1" applyAlignment="1" applyProtection="1">
      <alignment horizontal="center" vertical="center" wrapText="1"/>
      <protection hidden="1"/>
    </xf>
    <xf numFmtId="58" fontId="33" fillId="3" borderId="65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65" xfId="0" applyFont="1" applyFill="1" applyBorder="1" applyAlignment="1" applyProtection="1">
      <alignment vertical="center" wrapText="1"/>
      <protection hidden="1"/>
    </xf>
    <xf numFmtId="15" fontId="35" fillId="3" borderId="65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65" xfId="0" applyFont="1" applyFill="1" applyBorder="1" applyAlignment="1" applyProtection="1">
      <alignment vertical="center" wrapText="1"/>
      <protection hidden="1"/>
    </xf>
    <xf numFmtId="0" fontId="36" fillId="4" borderId="65" xfId="0" applyFont="1" applyFill="1" applyBorder="1" applyAlignment="1" applyProtection="1">
      <alignment horizontal="center" vertical="center" wrapText="1"/>
      <protection hidden="1"/>
    </xf>
    <xf numFmtId="58" fontId="36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34" fillId="4" borderId="65" xfId="0" applyFont="1" applyFill="1" applyBorder="1" applyAlignment="1" applyProtection="1">
      <alignment vertical="center" wrapText="1"/>
      <protection hidden="1"/>
    </xf>
    <xf numFmtId="15" fontId="28" fillId="2" borderId="65" xfId="0" applyNumberFormat="1" applyFont="1" applyFill="1" applyBorder="1" applyAlignment="1" applyProtection="1">
      <alignment horizontal="center" vertical="center" wrapText="1"/>
      <protection hidden="1"/>
    </xf>
    <xf numFmtId="0" fontId="33" fillId="5" borderId="65" xfId="0" applyFont="1" applyFill="1" applyBorder="1" applyAlignment="1" applyProtection="1">
      <alignment vertical="center" wrapText="1"/>
      <protection hidden="1"/>
    </xf>
    <xf numFmtId="0" fontId="33" fillId="5" borderId="65" xfId="0" applyFont="1" applyFill="1" applyBorder="1" applyAlignment="1" applyProtection="1">
      <alignment horizontal="center" vertical="center" wrapText="1"/>
      <protection hidden="1"/>
    </xf>
    <xf numFmtId="58" fontId="33" fillId="5" borderId="65" xfId="0" applyNumberFormat="1" applyFont="1" applyFill="1" applyBorder="1" applyAlignment="1">
      <alignment horizontal="center" vertical="center" wrapText="1"/>
    </xf>
    <xf numFmtId="0" fontId="37" fillId="5" borderId="65" xfId="0" applyFont="1" applyFill="1" applyBorder="1" applyAlignment="1" applyProtection="1">
      <alignment vertical="center" wrapText="1"/>
      <protection hidden="1"/>
    </xf>
    <xf numFmtId="15" fontId="38" fillId="6" borderId="65" xfId="0" applyNumberFormat="1" applyFont="1" applyFill="1" applyBorder="1" applyAlignment="1" applyProtection="1">
      <alignment horizontal="center" vertical="center" wrapText="1"/>
      <protection hidden="1"/>
    </xf>
    <xf numFmtId="0" fontId="33" fillId="7" borderId="65" xfId="0" applyFont="1" applyFill="1" applyBorder="1" applyAlignment="1" applyProtection="1">
      <alignment vertical="center" wrapText="1"/>
      <protection hidden="1"/>
    </xf>
    <xf numFmtId="0" fontId="33" fillId="7" borderId="65" xfId="0" applyFont="1" applyFill="1" applyBorder="1" applyAlignment="1" applyProtection="1">
      <alignment horizontal="center" vertical="center" wrapText="1"/>
      <protection hidden="1"/>
    </xf>
    <xf numFmtId="58" fontId="33" fillId="7" borderId="65" xfId="0" applyNumberFormat="1" applyFont="1" applyFill="1" applyBorder="1" applyAlignment="1">
      <alignment horizontal="center" vertical="center" wrapText="1"/>
    </xf>
    <xf numFmtId="0" fontId="37" fillId="7" borderId="65" xfId="0" applyFont="1" applyFill="1" applyBorder="1" applyAlignment="1" applyProtection="1">
      <alignment vertical="center" wrapText="1"/>
      <protection hidden="1"/>
    </xf>
    <xf numFmtId="15" fontId="32" fillId="8" borderId="65" xfId="0" applyNumberFormat="1" applyFont="1" applyFill="1" applyBorder="1" applyAlignment="1" applyProtection="1">
      <alignment horizontal="center" vertical="center" wrapText="1"/>
      <protection hidden="1"/>
    </xf>
    <xf numFmtId="58" fontId="36" fillId="4" borderId="65" xfId="0" applyNumberFormat="1" applyFont="1" applyFill="1" applyBorder="1" applyAlignment="1">
      <alignment horizontal="center" vertical="center" wrapText="1"/>
    </xf>
    <xf numFmtId="15" fontId="39" fillId="2" borderId="65" xfId="0" applyNumberFormat="1" applyFont="1" applyFill="1" applyBorder="1" applyAlignment="1" applyProtection="1">
      <alignment horizontal="center" vertical="center" wrapText="1"/>
      <protection locked="0" hidden="1"/>
    </xf>
    <xf numFmtId="0" fontId="36" fillId="9" borderId="65" xfId="0" applyFont="1" applyFill="1" applyBorder="1" applyAlignment="1" applyProtection="1">
      <alignment vertical="center" wrapText="1"/>
      <protection hidden="1"/>
    </xf>
    <xf numFmtId="0" fontId="36" fillId="9" borderId="65" xfId="0" applyFont="1" applyFill="1" applyBorder="1" applyAlignment="1" applyProtection="1">
      <alignment horizontal="center" vertical="center" wrapText="1"/>
      <protection hidden="1"/>
    </xf>
    <xf numFmtId="58" fontId="36" fillId="9" borderId="65" xfId="0" applyNumberFormat="1" applyFont="1" applyFill="1" applyBorder="1" applyAlignment="1">
      <alignment horizontal="center" vertical="center" wrapText="1"/>
    </xf>
    <xf numFmtId="15" fontId="39" fillId="10" borderId="65" xfId="0" applyNumberFormat="1" applyFont="1" applyFill="1" applyBorder="1" applyAlignment="1" applyProtection="1">
      <alignment horizontal="center" vertical="center" wrapText="1"/>
      <protection hidden="1"/>
    </xf>
    <xf numFmtId="0" fontId="40" fillId="11" borderId="65" xfId="0" applyFont="1" applyFill="1" applyBorder="1" applyAlignment="1" applyProtection="1">
      <alignment vertical="center" wrapText="1"/>
      <protection hidden="1"/>
    </xf>
    <xf numFmtId="0" fontId="40" fillId="11" borderId="65" xfId="0" applyFont="1" applyFill="1" applyBorder="1" applyAlignment="1" applyProtection="1">
      <alignment horizontal="center" vertical="center" wrapText="1"/>
      <protection hidden="1"/>
    </xf>
    <xf numFmtId="58" fontId="40" fillId="11" borderId="65" xfId="0" applyNumberFormat="1" applyFont="1" applyFill="1" applyBorder="1" applyAlignment="1">
      <alignment horizontal="center" vertical="center" wrapText="1"/>
    </xf>
    <xf numFmtId="0" fontId="34" fillId="11" borderId="65" xfId="0" applyFont="1" applyFill="1" applyBorder="1" applyAlignment="1" applyProtection="1">
      <alignment vertical="center" wrapText="1"/>
      <protection hidden="1"/>
    </xf>
    <xf numFmtId="15" fontId="25" fillId="12" borderId="65" xfId="0" applyNumberFormat="1" applyFont="1" applyFill="1" applyBorder="1" applyAlignment="1" applyProtection="1">
      <alignment horizontal="center" vertical="center" wrapText="1"/>
      <protection hidden="1"/>
    </xf>
    <xf numFmtId="0" fontId="40" fillId="13" borderId="65" xfId="0" applyFont="1" applyFill="1" applyBorder="1" applyAlignment="1" applyProtection="1">
      <alignment vertical="center" wrapText="1"/>
      <protection hidden="1"/>
    </xf>
    <xf numFmtId="0" fontId="40" fillId="13" borderId="65" xfId="0" applyFont="1" applyFill="1" applyBorder="1" applyAlignment="1" applyProtection="1">
      <alignment horizontal="center" vertical="center" wrapText="1"/>
      <protection hidden="1"/>
    </xf>
    <xf numFmtId="58" fontId="40" fillId="13" borderId="65" xfId="0" applyNumberFormat="1" applyFont="1" applyFill="1" applyBorder="1" applyAlignment="1">
      <alignment horizontal="center" vertical="center" wrapText="1"/>
    </xf>
    <xf numFmtId="0" fontId="34" fillId="13" borderId="65" xfId="0" applyFont="1" applyFill="1" applyBorder="1" applyAlignment="1" applyProtection="1">
      <alignment vertical="center" wrapText="1"/>
      <protection hidden="1"/>
    </xf>
    <xf numFmtId="0" fontId="36" fillId="14" borderId="65" xfId="0" applyFont="1" applyFill="1" applyBorder="1" applyAlignment="1" applyProtection="1">
      <alignment vertical="center" wrapText="1"/>
      <protection hidden="1"/>
    </xf>
    <xf numFmtId="0" fontId="36" fillId="14" borderId="65" xfId="0" applyFont="1" applyFill="1" applyBorder="1" applyAlignment="1" applyProtection="1">
      <alignment horizontal="center" vertical="center" wrapText="1"/>
      <protection hidden="1"/>
    </xf>
    <xf numFmtId="58" fontId="36" fillId="14" borderId="65" xfId="0" applyNumberFormat="1" applyFont="1" applyFill="1" applyBorder="1" applyAlignment="1">
      <alignment horizontal="center" vertical="center" wrapText="1"/>
    </xf>
    <xf numFmtId="0" fontId="41" fillId="8" borderId="65" xfId="0" applyFont="1" applyFill="1" applyBorder="1" applyAlignment="1" applyProtection="1">
      <alignment horizontal="center" vertical="center" wrapText="1"/>
      <protection hidden="1"/>
    </xf>
    <xf numFmtId="58" fontId="41" fillId="8" borderId="65" xfId="0" applyNumberFormat="1" applyFont="1" applyFill="1" applyBorder="1" applyAlignment="1">
      <alignment horizontal="center" vertical="center" wrapText="1"/>
    </xf>
    <xf numFmtId="15" fontId="26" fillId="8" borderId="65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65" xfId="0" applyFont="1" applyFill="1" applyBorder="1" applyAlignment="1" applyProtection="1">
      <alignment horizontal="center" vertical="center" wrapText="1"/>
      <protection hidden="1"/>
    </xf>
    <xf numFmtId="58" fontId="42" fillId="0" borderId="65" xfId="0" applyNumberFormat="1" applyFont="1" applyFill="1" applyBorder="1" applyAlignment="1">
      <alignment horizontal="center" vertical="center" wrapText="1"/>
    </xf>
    <xf numFmtId="182" fontId="25" fillId="2" borderId="0" xfId="12" applyFont="1" applyFill="1" applyProtection="1">
      <protection locked="0" hidden="1"/>
    </xf>
    <xf numFmtId="192" fontId="25" fillId="2" borderId="0" xfId="14" applyNumberFormat="1" applyFont="1" applyFill="1" applyAlignment="1" applyProtection="1">
      <alignment horizontal="center" vertical="center"/>
      <protection locked="0" hidden="1"/>
    </xf>
    <xf numFmtId="15" fontId="30" fillId="2" borderId="24" xfId="0" applyNumberFormat="1" applyFont="1" applyFill="1" applyBorder="1" applyAlignment="1" applyProtection="1">
      <alignment vertical="center" wrapText="1"/>
      <protection hidden="1"/>
    </xf>
    <xf numFmtId="15" fontId="30" fillId="2" borderId="24" xfId="0" applyNumberFormat="1" applyFont="1" applyFill="1" applyBorder="1" applyAlignment="1" applyProtection="1">
      <alignment horizontal="center" vertical="center" wrapText="1"/>
      <protection hidden="1"/>
    </xf>
    <xf numFmtId="15" fontId="43" fillId="2" borderId="17" xfId="0" applyNumberFormat="1" applyFont="1" applyFill="1" applyBorder="1" applyAlignment="1" applyProtection="1">
      <alignment horizontal="center" vertical="center" wrapText="1"/>
      <protection hidden="1"/>
    </xf>
    <xf numFmtId="182" fontId="44" fillId="2" borderId="19" xfId="12" applyFont="1" applyFill="1" applyBorder="1" applyAlignment="1" applyProtection="1">
      <alignment horizontal="right" vertical="center" wrapText="1"/>
      <protection locked="0" hidden="1"/>
    </xf>
    <xf numFmtId="192" fontId="30" fillId="2" borderId="19" xfId="14" applyNumberFormat="1" applyFont="1" applyFill="1" applyBorder="1" applyAlignment="1" applyProtection="1">
      <alignment vertical="center" wrapText="1"/>
      <protection locked="0" hidden="1"/>
    </xf>
    <xf numFmtId="15" fontId="45" fillId="2" borderId="19" xfId="0" applyNumberFormat="1" applyFont="1" applyFill="1" applyBorder="1" applyAlignment="1" applyProtection="1">
      <alignment vertical="center" wrapText="1"/>
      <protection locked="0" hidden="1"/>
    </xf>
    <xf numFmtId="15" fontId="17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182" fontId="27" fillId="3" borderId="60" xfId="12" applyFont="1" applyFill="1" applyBorder="1" applyAlignment="1" applyProtection="1">
      <alignment horizontal="center" vertical="center" wrapText="1"/>
      <protection hidden="1"/>
    </xf>
    <xf numFmtId="192" fontId="32" fillId="3" borderId="64" xfId="14" applyNumberFormat="1" applyFont="1" applyFill="1" applyBorder="1" applyAlignment="1" applyProtection="1">
      <alignment horizontal="center" vertical="center" wrapText="1"/>
      <protection hidden="1"/>
    </xf>
    <xf numFmtId="9" fontId="32" fillId="3" borderId="60" xfId="16" applyFont="1" applyFill="1" applyBorder="1" applyAlignment="1" applyProtection="1">
      <alignment horizontal="center" vertical="center" wrapText="1"/>
      <protection hidden="1"/>
    </xf>
    <xf numFmtId="192" fontId="32" fillId="3" borderId="60" xfId="14" applyNumberFormat="1" applyFont="1" applyFill="1" applyBorder="1" applyAlignment="1" applyProtection="1">
      <alignment vertical="center" wrapText="1"/>
      <protection hidden="1"/>
    </xf>
    <xf numFmtId="192" fontId="32" fillId="3" borderId="60" xfId="14" applyNumberFormat="1" applyFont="1" applyFill="1" applyBorder="1" applyAlignment="1" applyProtection="1">
      <alignment horizontal="center" vertical="center" wrapText="1"/>
      <protection hidden="1"/>
    </xf>
    <xf numFmtId="9" fontId="32" fillId="3" borderId="66" xfId="16" applyFont="1" applyFill="1" applyBorder="1" applyAlignment="1" applyProtection="1">
      <alignment horizontal="center" vertical="center" wrapText="1"/>
      <protection hidden="1"/>
    </xf>
    <xf numFmtId="182" fontId="27" fillId="3" borderId="62" xfId="12" applyFont="1" applyFill="1" applyBorder="1" applyAlignment="1" applyProtection="1">
      <alignment horizontal="center" vertical="center" wrapText="1"/>
      <protection hidden="1"/>
    </xf>
    <xf numFmtId="9" fontId="32" fillId="3" borderId="62" xfId="16" applyFont="1" applyFill="1" applyBorder="1" applyAlignment="1" applyProtection="1">
      <alignment horizontal="center" vertical="center" wrapText="1"/>
      <protection hidden="1"/>
    </xf>
    <xf numFmtId="192" fontId="32" fillId="3" borderId="62" xfId="14" applyNumberFormat="1" applyFont="1" applyFill="1" applyBorder="1" applyAlignment="1" applyProtection="1">
      <alignment vertical="center" wrapText="1"/>
      <protection hidden="1"/>
    </xf>
    <xf numFmtId="192" fontId="32" fillId="3" borderId="62" xfId="14" applyNumberFormat="1" applyFont="1" applyFill="1" applyBorder="1" applyAlignment="1" applyProtection="1">
      <alignment horizontal="center" vertical="center" wrapText="1"/>
      <protection hidden="1"/>
    </xf>
    <xf numFmtId="9" fontId="32" fillId="3" borderId="67" xfId="16" applyFont="1" applyFill="1" applyBorder="1" applyAlignment="1" applyProtection="1">
      <alignment horizontal="center" vertical="center" wrapText="1"/>
      <protection hidden="1"/>
    </xf>
    <xf numFmtId="179" fontId="27" fillId="3" borderId="64" xfId="12" applyNumberFormat="1" applyFont="1" applyFill="1" applyBorder="1" applyAlignment="1" applyProtection="1">
      <alignment horizontal="center" vertical="center" wrapText="1"/>
      <protection hidden="1"/>
    </xf>
    <xf numFmtId="9" fontId="32" fillId="3" borderId="64" xfId="16" applyFont="1" applyFill="1" applyBorder="1" applyAlignment="1" applyProtection="1">
      <alignment horizontal="center" vertical="center" wrapText="1"/>
      <protection hidden="1"/>
    </xf>
    <xf numFmtId="10" fontId="32" fillId="3" borderId="64" xfId="16" applyNumberFormat="1" applyFont="1" applyFill="1" applyBorder="1" applyAlignment="1" applyProtection="1">
      <alignment horizontal="center" vertical="center" wrapText="1"/>
      <protection hidden="1"/>
    </xf>
    <xf numFmtId="188" fontId="32" fillId="3" borderId="68" xfId="16" applyNumberFormat="1" applyFont="1" applyFill="1" applyBorder="1" applyAlignment="1" applyProtection="1">
      <alignment horizontal="center" vertical="center" wrapText="1"/>
      <protection hidden="1"/>
    </xf>
    <xf numFmtId="179" fontId="46" fillId="15" borderId="65" xfId="12" applyNumberFormat="1" applyFont="1" applyFill="1" applyBorder="1" applyAlignment="1" applyProtection="1">
      <alignment horizontal="right" vertical="center" wrapText="1"/>
      <protection hidden="1"/>
    </xf>
    <xf numFmtId="192" fontId="27" fillId="3" borderId="60" xfId="14" applyNumberFormat="1" applyFont="1" applyFill="1" applyBorder="1" applyAlignment="1" applyProtection="1">
      <alignment horizontal="center" vertical="center" wrapText="1"/>
      <protection locked="0" hidden="1"/>
    </xf>
    <xf numFmtId="9" fontId="27" fillId="3" borderId="60" xfId="16" applyFont="1" applyFill="1" applyBorder="1" applyAlignment="1" applyProtection="1">
      <alignment horizontal="center" vertical="center" wrapText="1"/>
      <protection hidden="1"/>
    </xf>
    <xf numFmtId="9" fontId="27" fillId="3" borderId="60" xfId="16" applyFont="1" applyFill="1" applyBorder="1" applyAlignment="1" applyProtection="1">
      <alignment horizontal="center" vertical="center" wrapText="1"/>
      <protection locked="0" hidden="1"/>
    </xf>
    <xf numFmtId="10" fontId="27" fillId="3" borderId="60" xfId="16" applyNumberFormat="1" applyFont="1" applyFill="1" applyBorder="1" applyAlignment="1" applyProtection="1">
      <alignment horizontal="center" vertical="center" wrapText="1"/>
      <protection locked="0" hidden="1"/>
    </xf>
    <xf numFmtId="9" fontId="27" fillId="3" borderId="66" xfId="16" applyFont="1" applyFill="1" applyBorder="1" applyAlignment="1" applyProtection="1">
      <alignment horizontal="center" vertical="center" wrapText="1"/>
      <protection locked="0" hidden="1"/>
    </xf>
    <xf numFmtId="182" fontId="36" fillId="4" borderId="65" xfId="12" applyFont="1" applyFill="1" applyBorder="1" applyAlignment="1" applyProtection="1">
      <alignment horizontal="right" vertical="center" wrapText="1"/>
      <protection hidden="1"/>
    </xf>
    <xf numFmtId="192" fontId="28" fillId="2" borderId="69" xfId="14" applyNumberFormat="1" applyFont="1" applyFill="1" applyBorder="1" applyAlignment="1" applyProtection="1">
      <alignment horizontal="center" vertical="center" wrapText="1"/>
      <protection locked="0" hidden="1"/>
    </xf>
    <xf numFmtId="9" fontId="28" fillId="2" borderId="69" xfId="16" applyFont="1" applyFill="1" applyBorder="1" applyAlignment="1" applyProtection="1">
      <alignment horizontal="center" vertical="center" wrapText="1"/>
      <protection hidden="1"/>
    </xf>
    <xf numFmtId="0" fontId="47" fillId="2" borderId="65" xfId="0" applyFont="1" applyFill="1" applyBorder="1" applyAlignment="1" applyProtection="1">
      <alignment vertical="center" wrapText="1"/>
      <protection hidden="1"/>
    </xf>
    <xf numFmtId="0" fontId="47" fillId="2" borderId="70" xfId="0" applyFont="1" applyFill="1" applyBorder="1" applyAlignment="1" applyProtection="1">
      <alignment vertical="center" wrapText="1"/>
      <protection hidden="1"/>
    </xf>
    <xf numFmtId="182" fontId="33" fillId="5" borderId="65" xfId="12" applyFont="1" applyFill="1" applyBorder="1" applyAlignment="1" applyProtection="1">
      <alignment horizontal="right" vertical="center" wrapText="1"/>
      <protection hidden="1"/>
    </xf>
    <xf numFmtId="192" fontId="48" fillId="6" borderId="69" xfId="14" applyNumberFormat="1" applyFont="1" applyFill="1" applyBorder="1" applyAlignment="1" applyProtection="1">
      <alignment horizontal="center" vertical="center" wrapText="1"/>
      <protection locked="0" hidden="1"/>
    </xf>
    <xf numFmtId="9" fontId="32" fillId="6" borderId="69" xfId="16" applyFont="1" applyFill="1" applyBorder="1" applyAlignment="1" applyProtection="1">
      <alignment horizontal="center" vertical="center" wrapText="1"/>
      <protection hidden="1"/>
    </xf>
    <xf numFmtId="0" fontId="49" fillId="6" borderId="65" xfId="0" applyFont="1" applyFill="1" applyBorder="1" applyAlignment="1" applyProtection="1">
      <alignment vertical="center" wrapText="1"/>
      <protection hidden="1"/>
    </xf>
    <xf numFmtId="9" fontId="32" fillId="6" borderId="65" xfId="16" applyFont="1" applyFill="1" applyBorder="1" applyAlignment="1" applyProtection="1">
      <alignment horizontal="center" vertical="center" wrapText="1"/>
      <protection hidden="1"/>
    </xf>
    <xf numFmtId="9" fontId="32" fillId="6" borderId="70" xfId="16" applyFont="1" applyFill="1" applyBorder="1" applyAlignment="1" applyProtection="1">
      <alignment horizontal="center" vertical="center" wrapText="1"/>
      <protection hidden="1"/>
    </xf>
    <xf numFmtId="182" fontId="33" fillId="7" borderId="65" xfId="12" applyFont="1" applyFill="1" applyBorder="1" applyAlignment="1" applyProtection="1">
      <alignment horizontal="right" vertical="center" wrapText="1"/>
      <protection hidden="1"/>
    </xf>
    <xf numFmtId="192" fontId="32" fillId="8" borderId="69" xfId="14" applyNumberFormat="1" applyFont="1" applyFill="1" applyBorder="1" applyAlignment="1" applyProtection="1">
      <alignment horizontal="center" vertical="center" wrapText="1"/>
      <protection locked="0" hidden="1"/>
    </xf>
    <xf numFmtId="9" fontId="32" fillId="8" borderId="69" xfId="16" applyFont="1" applyFill="1" applyBorder="1" applyAlignment="1" applyProtection="1">
      <alignment horizontal="center" vertical="center" wrapText="1"/>
      <protection hidden="1"/>
    </xf>
    <xf numFmtId="0" fontId="32" fillId="8" borderId="65" xfId="0" applyFont="1" applyFill="1" applyBorder="1" applyAlignment="1" applyProtection="1">
      <alignment vertical="center" wrapText="1"/>
      <protection hidden="1"/>
    </xf>
    <xf numFmtId="9" fontId="32" fillId="8" borderId="65" xfId="16" applyFont="1" applyFill="1" applyBorder="1" applyAlignment="1" applyProtection="1">
      <alignment horizontal="center" vertical="center" wrapText="1"/>
      <protection hidden="1"/>
    </xf>
    <xf numFmtId="9" fontId="32" fillId="8" borderId="70" xfId="16" applyFont="1" applyFill="1" applyBorder="1" applyAlignment="1" applyProtection="1">
      <alignment horizontal="center" vertical="center" wrapText="1"/>
      <protection hidden="1"/>
    </xf>
    <xf numFmtId="9" fontId="28" fillId="16" borderId="64" xfId="16" applyFont="1" applyFill="1" applyBorder="1" applyAlignment="1" applyProtection="1">
      <alignment horizontal="center" vertical="center" wrapText="1"/>
      <protection locked="0" hidden="1"/>
    </xf>
    <xf numFmtId="9" fontId="28" fillId="17" borderId="68" xfId="16" applyFont="1" applyFill="1" applyBorder="1" applyAlignment="1" applyProtection="1">
      <alignment horizontal="center" vertical="center" wrapText="1"/>
      <protection hidden="1"/>
    </xf>
    <xf numFmtId="182" fontId="36" fillId="9" borderId="65" xfId="12" applyFont="1" applyFill="1" applyBorder="1" applyAlignment="1" applyProtection="1">
      <alignment horizontal="right" vertical="center" wrapText="1"/>
      <protection hidden="1"/>
    </xf>
    <xf numFmtId="0" fontId="47" fillId="10" borderId="65" xfId="0" applyFont="1" applyFill="1" applyBorder="1" applyAlignment="1" applyProtection="1">
      <alignment vertical="center" wrapText="1"/>
      <protection hidden="1"/>
    </xf>
    <xf numFmtId="9" fontId="47" fillId="10" borderId="65" xfId="16" applyFont="1" applyFill="1" applyBorder="1" applyAlignment="1" applyProtection="1">
      <alignment horizontal="center" vertical="center" wrapText="1"/>
      <protection hidden="1"/>
    </xf>
    <xf numFmtId="9" fontId="47" fillId="10" borderId="70" xfId="16" applyFont="1" applyFill="1" applyBorder="1" applyAlignment="1" applyProtection="1">
      <alignment horizontal="center" vertical="center" wrapText="1"/>
      <protection hidden="1"/>
    </xf>
    <xf numFmtId="182" fontId="36" fillId="11" borderId="65" xfId="12" applyFont="1" applyFill="1" applyBorder="1" applyAlignment="1" applyProtection="1">
      <alignment horizontal="right" vertical="center" wrapText="1"/>
      <protection hidden="1"/>
    </xf>
    <xf numFmtId="0" fontId="47" fillId="12" borderId="65" xfId="0" applyFont="1" applyFill="1" applyBorder="1" applyAlignment="1" applyProtection="1">
      <alignment vertical="center" wrapText="1"/>
      <protection hidden="1"/>
    </xf>
    <xf numFmtId="9" fontId="47" fillId="12" borderId="65" xfId="16" applyFont="1" applyFill="1" applyBorder="1" applyAlignment="1" applyProtection="1">
      <alignment horizontal="center" vertical="center" wrapText="1"/>
      <protection hidden="1"/>
    </xf>
    <xf numFmtId="9" fontId="47" fillId="12" borderId="70" xfId="16" applyFont="1" applyFill="1" applyBorder="1" applyAlignment="1" applyProtection="1">
      <alignment horizontal="center" vertical="center" wrapText="1"/>
      <protection hidden="1"/>
    </xf>
    <xf numFmtId="0" fontId="25" fillId="2" borderId="65" xfId="0" applyFont="1" applyFill="1" applyBorder="1" applyAlignment="1" applyProtection="1">
      <alignment vertical="center" wrapText="1"/>
      <protection hidden="1"/>
    </xf>
    <xf numFmtId="192" fontId="28" fillId="10" borderId="69" xfId="14" applyNumberFormat="1" applyFont="1" applyFill="1" applyBorder="1" applyAlignment="1" applyProtection="1">
      <alignment horizontal="center" vertical="center" wrapText="1"/>
      <protection locked="0" hidden="1"/>
    </xf>
    <xf numFmtId="9" fontId="28" fillId="10" borderId="69" xfId="16" applyFont="1" applyFill="1" applyBorder="1" applyAlignment="1" applyProtection="1">
      <alignment horizontal="center" vertical="center" wrapText="1"/>
      <protection hidden="1"/>
    </xf>
    <xf numFmtId="192" fontId="27" fillId="8" borderId="65" xfId="0" applyNumberFormat="1" applyFont="1" applyFill="1" applyBorder="1" applyAlignment="1" applyProtection="1">
      <alignment vertical="center" wrapText="1"/>
      <protection hidden="1"/>
    </xf>
    <xf numFmtId="9" fontId="27" fillId="8" borderId="65" xfId="16" applyFont="1" applyFill="1" applyBorder="1" applyAlignment="1" applyProtection="1">
      <alignment horizontal="center" vertical="center" wrapText="1"/>
      <protection hidden="1"/>
    </xf>
    <xf numFmtId="0" fontId="27" fillId="8" borderId="65" xfId="0" applyFont="1" applyFill="1" applyBorder="1" applyAlignment="1" applyProtection="1">
      <alignment vertical="center" wrapText="1"/>
      <protection hidden="1"/>
    </xf>
    <xf numFmtId="9" fontId="27" fillId="8" borderId="70" xfId="16" applyFont="1" applyFill="1" applyBorder="1" applyAlignment="1" applyProtection="1">
      <alignment horizontal="center" vertical="center" wrapText="1"/>
      <protection hidden="1"/>
    </xf>
    <xf numFmtId="10" fontId="27" fillId="8" borderId="65" xfId="16" applyNumberFormat="1" applyFont="1" applyFill="1" applyBorder="1" applyAlignment="1" applyProtection="1">
      <alignment horizontal="center" vertical="center" wrapText="1"/>
      <protection hidden="1"/>
    </xf>
    <xf numFmtId="9" fontId="17" fillId="2" borderId="24" xfId="16" applyFont="1" applyFill="1" applyBorder="1" applyAlignment="1" applyProtection="1">
      <alignment horizontal="center" vertical="center"/>
      <protection locked="0" hidden="1"/>
    </xf>
    <xf numFmtId="0" fontId="30" fillId="2" borderId="32" xfId="0" applyFont="1" applyFill="1" applyBorder="1" applyAlignment="1" applyProtection="1">
      <alignment horizontal="center" vertical="center" wrapText="1"/>
      <protection locked="0" hidden="1"/>
    </xf>
    <xf numFmtId="192" fontId="28" fillId="2" borderId="0" xfId="14" applyNumberFormat="1" applyFont="1" applyFill="1" applyBorder="1" applyAlignment="1" applyProtection="1">
      <alignment horizontal="center" vertical="center" wrapText="1"/>
      <protection locked="0" hidden="1"/>
    </xf>
    <xf numFmtId="182" fontId="30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8" xfId="0" applyFont="1" applyFill="1" applyBorder="1" applyAlignment="1" applyProtection="1">
      <alignment horizontal="center" vertical="center" wrapText="1"/>
      <protection locked="0" hidden="1"/>
    </xf>
    <xf numFmtId="0" fontId="30" fillId="2" borderId="33" xfId="0" applyFont="1" applyFill="1" applyBorder="1" applyAlignment="1" applyProtection="1">
      <alignment horizontal="center" vertical="center" wrapText="1"/>
      <protection locked="0" hidden="1"/>
    </xf>
    <xf numFmtId="0" fontId="32" fillId="3" borderId="67" xfId="0" applyFont="1" applyFill="1" applyBorder="1" applyAlignment="1" applyProtection="1">
      <alignment horizontal="center" vertical="center" wrapText="1"/>
      <protection hidden="1"/>
    </xf>
    <xf numFmtId="0" fontId="32" fillId="3" borderId="71" xfId="0" applyFont="1" applyFill="1" applyBorder="1" applyAlignment="1" applyProtection="1">
      <alignment horizontal="center" vertical="center" wrapText="1"/>
      <protection hidden="1"/>
    </xf>
    <xf numFmtId="9" fontId="32" fillId="3" borderId="72" xfId="16" applyFont="1" applyFill="1" applyBorder="1" applyAlignment="1" applyProtection="1">
      <alignment horizontal="center" vertical="center" wrapText="1"/>
      <protection hidden="1"/>
    </xf>
    <xf numFmtId="9" fontId="32" fillId="3" borderId="71" xfId="16" applyFont="1" applyFill="1" applyBorder="1" applyAlignment="1" applyProtection="1">
      <alignment horizontal="center" vertical="center" wrapText="1"/>
      <protection hidden="1"/>
    </xf>
    <xf numFmtId="182" fontId="27" fillId="3" borderId="73" xfId="12" applyFont="1" applyFill="1" applyBorder="1" applyAlignment="1" applyProtection="1">
      <alignment horizontal="center" vertical="center" wrapText="1"/>
      <protection hidden="1"/>
    </xf>
    <xf numFmtId="192" fontId="49" fillId="2" borderId="64" xfId="14" applyNumberFormat="1" applyFont="1" applyFill="1" applyBorder="1" applyAlignment="1" applyProtection="1">
      <alignment horizontal="center" vertical="center" wrapText="1"/>
      <protection hidden="1"/>
    </xf>
    <xf numFmtId="182" fontId="46" fillId="15" borderId="74" xfId="12" applyFont="1" applyFill="1" applyBorder="1" applyAlignment="1" applyProtection="1">
      <alignment horizontal="right" vertical="center" wrapText="1"/>
      <protection hidden="1"/>
    </xf>
    <xf numFmtId="58" fontId="28" fillId="2" borderId="0" xfId="14" applyNumberFormat="1" applyFont="1" applyFill="1" applyBorder="1" applyAlignment="1" applyProtection="1">
      <alignment horizontal="center" vertical="center" wrapText="1"/>
      <protection locked="0" hidden="1"/>
    </xf>
    <xf numFmtId="182" fontId="36" fillId="4" borderId="74" xfId="12" applyFont="1" applyFill="1" applyBorder="1" applyAlignment="1" applyProtection="1">
      <alignment horizontal="right" vertical="center" wrapText="1"/>
      <protection hidden="1"/>
    </xf>
    <xf numFmtId="182" fontId="33" fillId="5" borderId="74" xfId="12" applyFont="1" applyFill="1" applyBorder="1" applyAlignment="1" applyProtection="1">
      <alignment horizontal="right" vertical="center" wrapText="1"/>
      <protection hidden="1"/>
    </xf>
    <xf numFmtId="192" fontId="48" fillId="2" borderId="0" xfId="14" applyNumberFormat="1" applyFont="1" applyFill="1" applyBorder="1" applyAlignment="1" applyProtection="1">
      <alignment horizontal="center" vertical="center" wrapText="1"/>
      <protection locked="0" hidden="1"/>
    </xf>
    <xf numFmtId="58" fontId="48" fillId="2" borderId="0" xfId="14" applyNumberFormat="1" applyFont="1" applyFill="1" applyBorder="1" applyAlignment="1" applyProtection="1">
      <alignment horizontal="center" vertical="center" wrapText="1"/>
      <protection locked="0" hidden="1"/>
    </xf>
    <xf numFmtId="182" fontId="33" fillId="7" borderId="74" xfId="12" applyFont="1" applyFill="1" applyBorder="1" applyAlignment="1" applyProtection="1">
      <alignment horizontal="right" vertical="center" wrapText="1"/>
      <protection hidden="1"/>
    </xf>
    <xf numFmtId="182" fontId="36" fillId="9" borderId="74" xfId="12" applyFont="1" applyFill="1" applyBorder="1" applyAlignment="1" applyProtection="1">
      <alignment horizontal="right" vertical="center" wrapText="1"/>
      <protection hidden="1"/>
    </xf>
    <xf numFmtId="182" fontId="36" fillId="11" borderId="74" xfId="12" applyFont="1" applyFill="1" applyBorder="1" applyAlignment="1" applyProtection="1">
      <alignment horizontal="right" vertical="center" wrapText="1"/>
      <protection hidden="1"/>
    </xf>
    <xf numFmtId="192" fontId="27" fillId="2" borderId="0" xfId="14" applyNumberFormat="1" applyFont="1" applyFill="1" applyBorder="1" applyAlignment="1" applyProtection="1">
      <alignment horizontal="center" vertical="center" wrapText="1"/>
      <protection locked="0" hidden="1"/>
    </xf>
    <xf numFmtId="58" fontId="27" fillId="2" borderId="0" xfId="14" applyNumberFormat="1" applyFont="1" applyFill="1" applyBorder="1" applyAlignment="1" applyProtection="1">
      <alignment horizontal="center" vertical="center" wrapText="1"/>
      <protection locked="0" hidden="1"/>
    </xf>
    <xf numFmtId="182" fontId="36" fillId="14" borderId="74" xfId="12" applyFont="1" applyFill="1" applyBorder="1" applyAlignment="1" applyProtection="1">
      <alignment horizontal="right" vertical="center" wrapText="1"/>
      <protection hidden="1"/>
    </xf>
    <xf numFmtId="182" fontId="46" fillId="7" borderId="74" xfId="12" applyFont="1" applyFill="1" applyBorder="1" applyAlignment="1" applyProtection="1">
      <alignment horizontal="right" vertical="center" wrapText="1"/>
      <protection hidden="1"/>
    </xf>
    <xf numFmtId="10" fontId="28" fillId="2" borderId="0" xfId="16" applyNumberFormat="1" applyFont="1" applyFill="1" applyBorder="1" applyAlignment="1" applyProtection="1">
      <alignment horizontal="center" vertical="center" wrapText="1"/>
      <protection locked="0" hidden="1"/>
    </xf>
    <xf numFmtId="10" fontId="48" fillId="2" borderId="0" xfId="16" applyNumberFormat="1" applyFont="1" applyFill="1" applyBorder="1" applyAlignment="1" applyProtection="1">
      <alignment horizontal="center" vertical="center" wrapText="1"/>
      <protection locked="0" hidden="1"/>
    </xf>
    <xf numFmtId="10" fontId="27" fillId="2" borderId="0" xfId="16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0" xfId="0" applyFont="1" applyFill="1" applyAlignment="1" applyProtection="1">
      <alignment horizontal="center"/>
      <protection locked="0" hidden="1"/>
    </xf>
    <xf numFmtId="0" fontId="48" fillId="2" borderId="0" xfId="0" applyFont="1" applyFill="1" applyProtection="1">
      <protection locked="0" hidden="1"/>
    </xf>
    <xf numFmtId="0" fontId="27" fillId="2" borderId="0" xfId="0" applyFont="1" applyFill="1" applyProtection="1">
      <protection locked="0" hidden="1"/>
    </xf>
    <xf numFmtId="15" fontId="28" fillId="18" borderId="0" xfId="0" applyNumberFormat="1" applyFont="1" applyFill="1" applyProtection="1">
      <protection locked="0" hidden="1"/>
    </xf>
    <xf numFmtId="15" fontId="28" fillId="2" borderId="0" xfId="0" applyNumberFormat="1" applyFont="1" applyFill="1" applyAlignment="1" applyProtection="1">
      <alignment horizontal="center"/>
      <protection locked="0" hidden="1"/>
    </xf>
    <xf numFmtId="9" fontId="28" fillId="2" borderId="0" xfId="0" applyNumberFormat="1" applyFont="1" applyFill="1" applyProtection="1">
      <protection locked="0" hidden="1"/>
    </xf>
    <xf numFmtId="9" fontId="48" fillId="2" borderId="0" xfId="0" applyNumberFormat="1" applyFont="1" applyFill="1" applyProtection="1">
      <protection locked="0" hidden="1"/>
    </xf>
    <xf numFmtId="0" fontId="28" fillId="0" borderId="0" xfId="0" applyFont="1" applyAlignment="1" applyProtection="1">
      <alignment horizontal="center"/>
      <protection locked="0" hidden="1"/>
    </xf>
    <xf numFmtId="0" fontId="48" fillId="0" borderId="0" xfId="0" applyFont="1" applyProtection="1">
      <protection locked="0" hidden="1"/>
    </xf>
    <xf numFmtId="15" fontId="25" fillId="10" borderId="65" xfId="0" applyNumberFormat="1" applyFont="1" applyFill="1" applyBorder="1" applyAlignment="1" applyProtection="1">
      <alignment horizontal="center" vertical="center" wrapText="1"/>
      <protection hidden="1"/>
    </xf>
    <xf numFmtId="0" fontId="40" fillId="19" borderId="65" xfId="0" applyFont="1" applyFill="1" applyBorder="1" applyAlignment="1" applyProtection="1">
      <alignment vertical="center" wrapText="1"/>
      <protection hidden="1"/>
    </xf>
    <xf numFmtId="0" fontId="36" fillId="19" borderId="65" xfId="0" applyFont="1" applyFill="1" applyBorder="1" applyAlignment="1" applyProtection="1">
      <alignment horizontal="center" vertical="center" wrapText="1"/>
      <protection hidden="1"/>
    </xf>
    <xf numFmtId="58" fontId="36" fillId="19" borderId="65" xfId="0" applyNumberFormat="1" applyFont="1" applyFill="1" applyBorder="1" applyAlignment="1" applyProtection="1">
      <alignment horizontal="center" vertical="center" wrapText="1"/>
      <protection hidden="1"/>
    </xf>
    <xf numFmtId="0" fontId="36" fillId="19" borderId="65" xfId="0" applyFont="1" applyFill="1" applyBorder="1" applyAlignment="1" applyProtection="1">
      <alignment vertical="center" wrapText="1"/>
      <protection hidden="1"/>
    </xf>
    <xf numFmtId="15" fontId="25" fillId="20" borderId="65" xfId="0" applyNumberFormat="1" applyFont="1" applyFill="1" applyBorder="1" applyAlignment="1" applyProtection="1">
      <alignment horizontal="center" vertical="center" wrapText="1"/>
      <protection hidden="1"/>
    </xf>
    <xf numFmtId="0" fontId="25" fillId="21" borderId="6" xfId="0" applyFont="1" applyFill="1" applyBorder="1" applyAlignment="1" applyProtection="1">
      <alignment horizontal="center"/>
      <protection locked="0" hidden="1"/>
    </xf>
    <xf numFmtId="0" fontId="25" fillId="21" borderId="7" xfId="0" applyFont="1" applyFill="1" applyBorder="1" applyAlignment="1" applyProtection="1">
      <alignment horizontal="center"/>
      <protection locked="0" hidden="1"/>
    </xf>
    <xf numFmtId="0" fontId="50" fillId="22" borderId="75" xfId="966" applyFont="1" applyFill="1" applyBorder="1" applyAlignment="1" applyProtection="1">
      <alignment horizontal="center" vertical="center"/>
      <protection hidden="1"/>
    </xf>
    <xf numFmtId="0" fontId="50" fillId="22" borderId="38" xfId="966" applyFont="1" applyFill="1" applyBorder="1" applyAlignment="1" applyProtection="1">
      <alignment horizontal="center" vertical="center"/>
      <protection hidden="1"/>
    </xf>
    <xf numFmtId="0" fontId="28" fillId="0" borderId="22" xfId="966" applyFont="1" applyBorder="1" applyAlignment="1" applyProtection="1">
      <alignment horizontal="center" vertical="center" wrapText="1"/>
      <protection locked="0" hidden="1"/>
    </xf>
    <xf numFmtId="0" fontId="28" fillId="0" borderId="27" xfId="966" applyFont="1" applyBorder="1" applyAlignment="1" applyProtection="1">
      <alignment horizontal="center" vertical="center" wrapText="1"/>
      <protection locked="0" hidden="1"/>
    </xf>
    <xf numFmtId="0" fontId="50" fillId="22" borderId="22" xfId="966" applyFont="1" applyFill="1" applyBorder="1" applyAlignment="1" applyProtection="1">
      <alignment horizontal="center" vertical="center"/>
      <protection hidden="1"/>
    </xf>
    <xf numFmtId="0" fontId="50" fillId="22" borderId="27" xfId="966" applyFont="1" applyFill="1" applyBorder="1" applyAlignment="1" applyProtection="1">
      <alignment horizontal="center" vertical="center"/>
      <protection hidden="1"/>
    </xf>
    <xf numFmtId="0" fontId="28" fillId="0" borderId="76" xfId="966" applyFont="1" applyBorder="1" applyAlignment="1" applyProtection="1">
      <alignment horizontal="center" vertical="center" wrapText="1"/>
      <protection locked="0" hidden="1"/>
    </xf>
    <xf numFmtId="0" fontId="28" fillId="0" borderId="77" xfId="966" applyFont="1" applyBorder="1" applyAlignment="1" applyProtection="1">
      <alignment horizontal="center" vertical="center" wrapText="1"/>
      <protection locked="0" hidden="1"/>
    </xf>
    <xf numFmtId="9" fontId="28" fillId="17" borderId="64" xfId="16" applyFont="1" applyFill="1" applyBorder="1" applyAlignment="1" applyProtection="1">
      <alignment horizontal="center" vertical="center" wrapText="1"/>
      <protection hidden="1"/>
    </xf>
    <xf numFmtId="182" fontId="36" fillId="19" borderId="65" xfId="12" applyFont="1" applyFill="1" applyBorder="1" applyAlignment="1" applyProtection="1">
      <alignment horizontal="right" vertical="center" wrapText="1"/>
      <protection hidden="1"/>
    </xf>
    <xf numFmtId="192" fontId="47" fillId="20" borderId="78" xfId="14" applyNumberFormat="1" applyFont="1" applyFill="1" applyBorder="1" applyAlignment="1" applyProtection="1">
      <alignment horizontal="center" vertical="center" wrapText="1"/>
      <protection locked="0" hidden="1"/>
    </xf>
    <xf numFmtId="9" fontId="28" fillId="20" borderId="78" xfId="16" applyFont="1" applyFill="1" applyBorder="1" applyAlignment="1" applyProtection="1">
      <alignment horizontal="center" vertical="center" wrapText="1"/>
      <protection hidden="1"/>
    </xf>
    <xf numFmtId="9" fontId="47" fillId="20" borderId="78" xfId="16" applyFont="1" applyFill="1" applyBorder="1" applyAlignment="1" applyProtection="1">
      <alignment horizontal="center" vertical="center" wrapText="1"/>
      <protection hidden="1"/>
    </xf>
    <xf numFmtId="192" fontId="49" fillId="2" borderId="78" xfId="14" applyNumberFormat="1" applyFont="1" applyFill="1" applyBorder="1" applyAlignment="1" applyProtection="1">
      <alignment horizontal="center" vertical="center" wrapText="1"/>
      <protection hidden="1"/>
    </xf>
    <xf numFmtId="182" fontId="36" fillId="19" borderId="79" xfId="12" applyFont="1" applyFill="1" applyBorder="1" applyAlignment="1" applyProtection="1">
      <alignment horizontal="right" vertical="center" wrapText="1"/>
      <protection hidden="1"/>
    </xf>
    <xf numFmtId="0" fontId="25" fillId="21" borderId="31" xfId="0" applyFont="1" applyFill="1" applyBorder="1" applyAlignment="1" applyProtection="1">
      <alignment horizontal="center"/>
      <protection locked="0" hidden="1"/>
    </xf>
    <xf numFmtId="192" fontId="28" fillId="2" borderId="0" xfId="14" applyNumberFormat="1" applyFont="1" applyFill="1" applyBorder="1" applyAlignment="1" applyProtection="1">
      <alignment horizontal="center" vertical="center"/>
      <protection locked="0" hidden="1"/>
    </xf>
    <xf numFmtId="0" fontId="50" fillId="22" borderId="80" xfId="966" applyFont="1" applyFill="1" applyBorder="1" applyAlignment="1" applyProtection="1">
      <alignment horizontal="center" vertical="center"/>
      <protection hidden="1"/>
    </xf>
    <xf numFmtId="0" fontId="28" fillId="0" borderId="81" xfId="966" applyFont="1" applyBorder="1" applyAlignment="1" applyProtection="1">
      <alignment horizontal="center" vertical="center" wrapText="1"/>
      <protection locked="0" hidden="1"/>
    </xf>
    <xf numFmtId="0" fontId="50" fillId="22" borderId="81" xfId="966" applyFont="1" applyFill="1" applyBorder="1" applyAlignment="1" applyProtection="1">
      <alignment horizontal="center" vertical="center"/>
      <protection hidden="1"/>
    </xf>
    <xf numFmtId="0" fontId="28" fillId="0" borderId="82" xfId="966" applyFont="1" applyBorder="1" applyAlignment="1" applyProtection="1">
      <alignment horizontal="center" vertical="center" wrapText="1"/>
      <protection locked="0" hidden="1"/>
    </xf>
    <xf numFmtId="10" fontId="28" fillId="2" borderId="0" xfId="16" applyNumberFormat="1" applyFont="1" applyFill="1" applyBorder="1" applyAlignment="1" applyProtection="1">
      <alignment horizontal="center" vertical="center"/>
      <protection locked="0" hidden="1"/>
    </xf>
    <xf numFmtId="15" fontId="0" fillId="0" borderId="0" xfId="0" applyNumberFormat="1" applyProtection="1">
      <protection hidden="1"/>
    </xf>
    <xf numFmtId="10" fontId="0" fillId="0" borderId="0" xfId="16" applyNumberFormat="1" applyFont="1" applyProtection="1">
      <protection hidden="1"/>
    </xf>
    <xf numFmtId="1" fontId="0" fillId="0" borderId="0" xfId="0" applyNumberFormat="1" applyProtection="1">
      <protection hidden="1"/>
    </xf>
    <xf numFmtId="192" fontId="28" fillId="2" borderId="0" xfId="14" applyNumberFormat="1" applyFont="1" applyFill="1" applyAlignment="1" applyProtection="1">
      <alignment horizontal="center" vertical="center" wrapText="1"/>
      <protection locked="0" hidden="1"/>
    </xf>
    <xf numFmtId="9" fontId="28" fillId="2" borderId="0" xfId="16" applyFont="1" applyFill="1" applyAlignment="1" applyProtection="1">
      <alignment horizontal="center" vertical="center" wrapText="1"/>
      <protection locked="0" hidden="1"/>
    </xf>
  </cellXfs>
  <cellStyles count="1444">
    <cellStyle name="Normal" xfId="0" builtinId="0"/>
    <cellStyle name="Moneda 2 2 14" xfId="1"/>
    <cellStyle name="Currency 3 3" xfId="2"/>
    <cellStyle name="Moneda [0]" xfId="3" builtinId="7"/>
    <cellStyle name="Moneda 3 3 2" xfId="4"/>
    <cellStyle name="Título 3" xfId="5" builtinId="18"/>
    <cellStyle name="Coma [0]" xfId="6" builtinId="6"/>
    <cellStyle name="Comma 2 2 3 2 15" xfId="7"/>
    <cellStyle name="Comma 2 10" xfId="8"/>
    <cellStyle name="40% - Énfasis1" xfId="9" builtinId="31"/>
    <cellStyle name="20% - Énfasis1 2" xfId="10"/>
    <cellStyle name="Comma 2 2 2 3 2" xfId="11"/>
    <cellStyle name="Moneda" xfId="12" builtinId="4"/>
    <cellStyle name="Comma 2 2 3 4 13" xfId="13"/>
    <cellStyle name="Coma" xfId="14" builtinId="3"/>
    <cellStyle name="Énfasis1 - 40%" xfId="15"/>
    <cellStyle name="Porcentaje" xfId="16" builtinId="5"/>
    <cellStyle name="Moneda 2 5" xfId="17"/>
    <cellStyle name="Comma 2 2 4 11" xfId="18"/>
    <cellStyle name="40% - Énfasis6 2" xfId="19"/>
    <cellStyle name="Normal 2 12 2" xfId="20"/>
    <cellStyle name="Hipervínculo" xfId="21" builtinId="8"/>
    <cellStyle name="Hipervínculo visitado" xfId="22" builtinId="9"/>
    <cellStyle name="Notas 2 4 3 4" xfId="23"/>
    <cellStyle name="Comma 2 2 4 3 15" xfId="24"/>
    <cellStyle name="Nota" xfId="25" builtinId="10"/>
    <cellStyle name="Normal 3 2 6 15" xfId="26"/>
    <cellStyle name="Entrada 2 4 5" xfId="27"/>
    <cellStyle name="Cálculo 2 5" xfId="28"/>
    <cellStyle name="Salida" xfId="29" builtinId="21"/>
    <cellStyle name="Texto de advertencia" xfId="30" builtinId="11"/>
    <cellStyle name="Título 2" xfId="31" builtinId="17"/>
    <cellStyle name="Título" xfId="32" builtinId="15"/>
    <cellStyle name="Texto explicativo" xfId="33" builtinId="53"/>
    <cellStyle name="Normal 3 2 4 11" xfId="34"/>
    <cellStyle name="Título 1" xfId="35" builtinId="16"/>
    <cellStyle name="Título 4" xfId="36" builtinId="19"/>
    <cellStyle name="Entrada" xfId="37" builtinId="20"/>
    <cellStyle name="Comma 2 2 4 6" xfId="38"/>
    <cellStyle name="Cálculo" xfId="39" builtinId="22"/>
    <cellStyle name="Fijo 2" xfId="40"/>
    <cellStyle name="Comma 2 6 5" xfId="41"/>
    <cellStyle name="Celda de comprobación" xfId="42" builtinId="23"/>
    <cellStyle name="Comma 2 5" xfId="43"/>
    <cellStyle name="Comma 2 2 3 2 6" xfId="44"/>
    <cellStyle name="Celda vinculada" xfId="45" builtinId="24"/>
    <cellStyle name="Comma 2 2 4 7" xfId="46"/>
    <cellStyle name="Cálculo 3 4 2" xfId="47"/>
    <cellStyle name="Total" xfId="48" builtinId="25"/>
    <cellStyle name="Correcto" xfId="49" builtinId="26"/>
    <cellStyle name="Normal 3 4" xfId="50"/>
    <cellStyle name="20% - Énfasis4 3" xfId="51"/>
    <cellStyle name="Incorrecto" xfId="52" builtinId="27"/>
    <cellStyle name="40% - Énfasis5" xfId="53" builtinId="47"/>
    <cellStyle name="Neutro" xfId="54" builtinId="28"/>
    <cellStyle name="20% - Énfasis5" xfId="55" builtinId="46"/>
    <cellStyle name="Comma 2 2 2 7" xfId="56"/>
    <cellStyle name="Notas 2 3 4 4" xfId="57"/>
    <cellStyle name="Entrada 2 5 2 2" xfId="58"/>
    <cellStyle name="Cálculo 3 2 2" xfId="59"/>
    <cellStyle name="Comma 2 2 4 3 2" xfId="60"/>
    <cellStyle name="Énfasis1" xfId="61" builtinId="29"/>
    <cellStyle name="Millares 2 7" xfId="62"/>
    <cellStyle name="Comma 2 2 3 15" xfId="63"/>
    <cellStyle name="20% - Énfasis1" xfId="64" builtinId="30"/>
    <cellStyle name="Comma 2 2 2 3" xfId="65"/>
    <cellStyle name="Salida 2 6" xfId="66"/>
    <cellStyle name="Comma 2 9 2" xfId="67"/>
    <cellStyle name="60% - Énfasis1" xfId="68" builtinId="32"/>
    <cellStyle name="20% - Énfasis6" xfId="69" builtinId="50"/>
    <cellStyle name="Comma 2 2 2 8" xfId="70"/>
    <cellStyle name="Entrada 2 5 2 3" xfId="71"/>
    <cellStyle name="Cálculo 3 2 3" xfId="72"/>
    <cellStyle name="Comma 2 2 4 3 3" xfId="73"/>
    <cellStyle name="Normal 3 2 6 3" xfId="74"/>
    <cellStyle name="Cálculo 2 4 2" xfId="75"/>
    <cellStyle name="Énfasis2" xfId="76" builtinId="33"/>
    <cellStyle name="Millares 2 8" xfId="77"/>
    <cellStyle name="Comma 2 2 3 16" xfId="78"/>
    <cellStyle name="20% - Énfasis2" xfId="79" builtinId="34"/>
    <cellStyle name="Comma 2 2 2 4" xfId="80"/>
    <cellStyle name="40% - Énfasis2" xfId="81" builtinId="35"/>
    <cellStyle name="60% - Énfasis2" xfId="82" builtinId="36"/>
    <cellStyle name="Millares 2 11 2" xfId="83"/>
    <cellStyle name="Comma 2 2 4 3 4" xfId="84"/>
    <cellStyle name="Normal 3 2 6 4" xfId="85"/>
    <cellStyle name="Cálculo 2 4 3" xfId="86"/>
    <cellStyle name="Énfasis3" xfId="87" builtinId="37"/>
    <cellStyle name="Millares 2 9" xfId="88"/>
    <cellStyle name="Comma 2 2 3 17" xfId="89"/>
    <cellStyle name="20% - Énfasis3" xfId="90" builtinId="38"/>
    <cellStyle name="Comma 2 2 2 5" xfId="91"/>
    <cellStyle name="40% - Énfasis3" xfId="92" builtinId="39"/>
    <cellStyle name="Cálculo 2 2 3 2" xfId="93"/>
    <cellStyle name="60% - Énfasis3" xfId="94" builtinId="40"/>
    <cellStyle name="Comma 2 2 4 3 5" xfId="95"/>
    <cellStyle name="Normal 3 2 6 5" xfId="96"/>
    <cellStyle name="Cálculo 2 4 4" xfId="97"/>
    <cellStyle name="Énfasis4" xfId="98" builtinId="41"/>
    <cellStyle name="Cabecera 1 2" xfId="99"/>
    <cellStyle name="Comma 2 2 3 18" xfId="100"/>
    <cellStyle name="20% - Énfasis4" xfId="101" builtinId="42"/>
    <cellStyle name="Comma 2 2 2 6" xfId="102"/>
    <cellStyle name="Normal 3 3" xfId="103"/>
    <cellStyle name="20% - Énfasis4 2" xfId="104"/>
    <cellStyle name="40% - Énfasis4" xfId="105" builtinId="43"/>
    <cellStyle name="Comma 2 2 4 3 10" xfId="106"/>
    <cellStyle name="Cálculo 2 2 3 3" xfId="107"/>
    <cellStyle name="60% - Énfasis4" xfId="108" builtinId="44"/>
    <cellStyle name="Comma 2 2 4 3 6" xfId="109"/>
    <cellStyle name="Normal 3 2 6 6" xfId="110"/>
    <cellStyle name="Cálculo 2 4 5" xfId="111"/>
    <cellStyle name="Énfasis5" xfId="112" builtinId="45"/>
    <cellStyle name="Comma 2 2 4 3 11" xfId="113"/>
    <cellStyle name="Cálculo 2 2 3 4" xfId="114"/>
    <cellStyle name="60% - Énfasis5" xfId="115" builtinId="48"/>
    <cellStyle name="Comma 2 2 4 3 7" xfId="116"/>
    <cellStyle name="Énfasis6" xfId="117" builtinId="49"/>
    <cellStyle name="60% - Énfasis2 2" xfId="118"/>
    <cellStyle name="40% - Énfasis6" xfId="119" builtinId="51"/>
    <cellStyle name="Comma 2 2 4 3 12" xfId="120"/>
    <cellStyle name="Normal 3 2 6 12" xfId="121"/>
    <cellStyle name="Entrada 2 4 2" xfId="122"/>
    <cellStyle name="Cálculo 2 2" xfId="123"/>
    <cellStyle name="60% - Énfasis6" xfId="124" builtinId="52"/>
    <cellStyle name="Entrada 3 5 2" xfId="125"/>
    <cellStyle name="20% - Énfasis1 3" xfId="126"/>
    <cellStyle name="Comma 2 2 2 3 3" xfId="127"/>
    <cellStyle name="Encabezado 4 2" xfId="128"/>
    <cellStyle name="Normal 2 3" xfId="129"/>
    <cellStyle name="20% - Énfasis3 2" xfId="130"/>
    <cellStyle name="Énfasis2 - 60%" xfId="131"/>
    <cellStyle name="Notas 3 3 2 2 4" xfId="132"/>
    <cellStyle name="40% - Énfasis2 2" xfId="133"/>
    <cellStyle name="Encabezado 4 3" xfId="134"/>
    <cellStyle name="Normal 2 4" xfId="135"/>
    <cellStyle name="20% - Énfasis3 3" xfId="136"/>
    <cellStyle name="Cálculo 3 2 2 2" xfId="137"/>
    <cellStyle name="Normal 4 3" xfId="138"/>
    <cellStyle name="20% - Énfasis5 2" xfId="139"/>
    <cellStyle name="40% - Énfasis2 3" xfId="140"/>
    <cellStyle name="Cálculo 3 2 2 3" xfId="141"/>
    <cellStyle name="Normal 4 4" xfId="142"/>
    <cellStyle name="20% - Énfasis5 3" xfId="143"/>
    <cellStyle name="Porcentual 2 11" xfId="144"/>
    <cellStyle name="20% - Énfasis2 2" xfId="145"/>
    <cellStyle name="Comma 2 2 2 4 2" xfId="146"/>
    <cellStyle name="CUADRO1 3" xfId="147"/>
    <cellStyle name="Millares 2 3" xfId="148"/>
    <cellStyle name="Comma 2 2 3 11" xfId="149"/>
    <cellStyle name="40% - Énfasis1 2" xfId="150"/>
    <cellStyle name="Porcentual 2 12" xfId="151"/>
    <cellStyle name="20% - Énfasis2 3" xfId="152"/>
    <cellStyle name="Comma 2 2 2 4 3" xfId="153"/>
    <cellStyle name="Cálculo 3 2 3 2" xfId="154"/>
    <cellStyle name="20% - Énfasis6 2" xfId="155"/>
    <cellStyle name="Cálculo 3 2 3 3" xfId="156"/>
    <cellStyle name="20% - Énfasis6 3" xfId="157"/>
    <cellStyle name="Millares 2 4" xfId="158"/>
    <cellStyle name="Comma 2 2 3 12" xfId="159"/>
    <cellStyle name="40% - Énfasis1 3" xfId="160"/>
    <cellStyle name="40% - Énfasis3 2" xfId="161"/>
    <cellStyle name="Comma 2 7 11" xfId="162"/>
    <cellStyle name="Salida 3 4 2 2" xfId="163"/>
    <cellStyle name="40% - Énfasis3 3" xfId="164"/>
    <cellStyle name="Comma 2 7 12" xfId="165"/>
    <cellStyle name="40% - Énfasis4 2" xfId="166"/>
    <cellStyle name="40% - Énfasis4 3" xfId="167"/>
    <cellStyle name="40% - Énfasis5 2" xfId="168"/>
    <cellStyle name="40% - Énfasis5 3" xfId="169"/>
    <cellStyle name="Moneda 2 6" xfId="170"/>
    <cellStyle name="Comma 2 2 4 12" xfId="171"/>
    <cellStyle name="40% - Énfasis6 3" xfId="172"/>
    <cellStyle name="60% - Énfasis1 2" xfId="173"/>
    <cellStyle name="60% - Énfasis1 3" xfId="174"/>
    <cellStyle name="60% - Énfasis2 3" xfId="175"/>
    <cellStyle name="Cálculo 3 2 2 4" xfId="176"/>
    <cellStyle name="60% - Énfasis3 2" xfId="177"/>
    <cellStyle name="Cálculo 3 2 2 5" xfId="178"/>
    <cellStyle name="Currency 3 10" xfId="179"/>
    <cellStyle name="60% - Énfasis3 3" xfId="180"/>
    <cellStyle name="Cálculo 3 2 3 4" xfId="181"/>
    <cellStyle name="60% - Énfasis4 2" xfId="182"/>
    <cellStyle name="60% - Énfasis4 3" xfId="183"/>
    <cellStyle name="60% - Énfasis5 2" xfId="184"/>
    <cellStyle name="60% - Énfasis5 3" xfId="185"/>
    <cellStyle name="Currency 3 7" xfId="186"/>
    <cellStyle name="Notas 2 2 4 4" xfId="187"/>
    <cellStyle name="Normal 3 2 4 3" xfId="188"/>
    <cellStyle name="Entrada 2 4 2 2" xfId="189"/>
    <cellStyle name="Cálculo 2 2 2" xfId="190"/>
    <cellStyle name="60% - Énfasis6 2" xfId="191"/>
    <cellStyle name="Currency 3 8" xfId="192"/>
    <cellStyle name="Normal 3 2 4 4" xfId="193"/>
    <cellStyle name="Entrada 2 4 2 3" xfId="194"/>
    <cellStyle name="Cálculo 2 2 3" xfId="195"/>
    <cellStyle name="60% - Énfasis6 3" xfId="196"/>
    <cellStyle name="Buena 2" xfId="197"/>
    <cellStyle name="Millares 2 12" xfId="198"/>
    <cellStyle name="Comma 2 2 3 4 2" xfId="199"/>
    <cellStyle name="Buena 3" xfId="200"/>
    <cellStyle name="Cabecera 1" xfId="201"/>
    <cellStyle name="Cabecera 2" xfId="202"/>
    <cellStyle name="Comma 2 2 3 6" xfId="203"/>
    <cellStyle name="Cabecera 2 2" xfId="204"/>
    <cellStyle name="Comma 2 6 8" xfId="205"/>
    <cellStyle name="Celda de comprobación 3" xfId="206"/>
    <cellStyle name="Entrada 2 4" xfId="207"/>
    <cellStyle name="Cálculo 2" xfId="208"/>
    <cellStyle name="Cálculo 2 2 2 2" xfId="209"/>
    <cellStyle name="Cálculo 2 2 2 2 2" xfId="210"/>
    <cellStyle name="Comma 2 2 4 4 13" xfId="211"/>
    <cellStyle name="Cálculo 2 2 2 2 3" xfId="212"/>
    <cellStyle name="Comma 2 2 4 4 14" xfId="213"/>
    <cellStyle name="Cálculo 2 2 2 2 4" xfId="214"/>
    <cellStyle name="Comma 2 2 4 4 15" xfId="215"/>
    <cellStyle name="Cálculo 2 2 2 3" xfId="216"/>
    <cellStyle name="Cálculo 2 2 2 4" xfId="217"/>
    <cellStyle name="Cancel" xfId="218"/>
    <cellStyle name="Cálculo 2 2 2 5" xfId="219"/>
    <cellStyle name="Fecha" xfId="220"/>
    <cellStyle name="Currency 3 9" xfId="221"/>
    <cellStyle name="Normal 3 2 4 5" xfId="222"/>
    <cellStyle name="Entrada 2 4 2 4" xfId="223"/>
    <cellStyle name="Cálculo 2 2 4" xfId="224"/>
    <cellStyle name="Normal 3 2 4 6" xfId="225"/>
    <cellStyle name="Cálculo 2 2 5" xfId="226"/>
    <cellStyle name="Normal 3 2 4 7" xfId="227"/>
    <cellStyle name="Cálculo 2 2 6" xfId="228"/>
    <cellStyle name="Notas 2 4 3 2" xfId="229"/>
    <cellStyle name="Comma 2 2 4 3 13" xfId="230"/>
    <cellStyle name="Normal 3 2 6 13" xfId="231"/>
    <cellStyle name="Entrada 2 4 3" xfId="232"/>
    <cellStyle name="Cálculo 2 3" xfId="233"/>
    <cellStyle name="Comma 2 12" xfId="234"/>
    <cellStyle name="Comma 2 2 4 2 3" xfId="235"/>
    <cellStyle name="Normal 3 2 5 3" xfId="236"/>
    <cellStyle name="Cálculo 2 3 2" xfId="237"/>
    <cellStyle name="Comma 2 12 2" xfId="238"/>
    <cellStyle name="Cálculo 2 3 2 2" xfId="239"/>
    <cellStyle name="Comma 2 2 4 4 5" xfId="240"/>
    <cellStyle name="Cálculo 2 5 4" xfId="241"/>
    <cellStyle name="Cálculo 2 3 2 2 2" xfId="242"/>
    <cellStyle name="Comma 2 2 4 4 6" xfId="243"/>
    <cellStyle name="Cálculo 2 5 5" xfId="244"/>
    <cellStyle name="Cálculo 2 3 2 2 3" xfId="245"/>
    <cellStyle name="Comma 2 2 4 4 7" xfId="246"/>
    <cellStyle name="Cálculo 2 3 2 2 4" xfId="247"/>
    <cellStyle name="Cálculo 2 3 2 3" xfId="248"/>
    <cellStyle name="Cálculo 2 3 2 4" xfId="249"/>
    <cellStyle name="Cálculo 2 3 2 5" xfId="250"/>
    <cellStyle name="Comma 2 13" xfId="251"/>
    <cellStyle name="Comma 2 2 4 2 4" xfId="252"/>
    <cellStyle name="Normal 3 2 5 4" xfId="253"/>
    <cellStyle name="Cálculo 2 3 3" xfId="254"/>
    <cellStyle name="Cálculo 2 3 3 2" xfId="255"/>
    <cellStyle name="Cálculo 2 3 3 3" xfId="256"/>
    <cellStyle name="Comma 2 2 2 2 2" xfId="257"/>
    <cellStyle name="Cálculo 2 3 3 4" xfId="258"/>
    <cellStyle name="Comma 2 14" xfId="259"/>
    <cellStyle name="Comma 2 2 4 2 5" xfId="260"/>
    <cellStyle name="Normal 3 2 5 5" xfId="261"/>
    <cellStyle name="Cálculo 2 3 4" xfId="262"/>
    <cellStyle name="Comma 2 15" xfId="263"/>
    <cellStyle name="Comma 2 2 4 2 6" xfId="264"/>
    <cellStyle name="Comma 2 20" xfId="265"/>
    <cellStyle name="Normal 3 2 5 6" xfId="266"/>
    <cellStyle name="Cálculo 2 3 5" xfId="267"/>
    <cellStyle name="Comma 2 6 10" xfId="268"/>
    <cellStyle name="Comma 2 16" xfId="269"/>
    <cellStyle name="Comma 2 2 4 2 7" xfId="270"/>
    <cellStyle name="Comma 2 21" xfId="271"/>
    <cellStyle name="Normal 3 2 5 7" xfId="272"/>
    <cellStyle name="Cálculo 2 3 6" xfId="273"/>
    <cellStyle name="Notas 2 4 3 3" xfId="274"/>
    <cellStyle name="Comma 2 2 4 3 14" xfId="275"/>
    <cellStyle name="Normal 3 2 6 14" xfId="276"/>
    <cellStyle name="Entrada 2 4 4" xfId="277"/>
    <cellStyle name="Cálculo 2 4" xfId="278"/>
    <cellStyle name="Énfasis2 2" xfId="279"/>
    <cellStyle name="Cálculo 2 4 2 2" xfId="280"/>
    <cellStyle name="Énfasis2 3" xfId="281"/>
    <cellStyle name="Cálculo 2 4 2 3" xfId="282"/>
    <cellStyle name="Cálculo 2 4 2 4" xfId="283"/>
    <cellStyle name="Comma 2 2 4 4 3" xfId="284"/>
    <cellStyle name="Normal 7" xfId="285"/>
    <cellStyle name="Comma 2 2 4 2 14" xfId="286"/>
    <cellStyle name="Cálculo 2 5 2" xfId="287"/>
    <cellStyle name="Currency 3 4" xfId="288"/>
    <cellStyle name="Cálculo 2 5 2 2" xfId="289"/>
    <cellStyle name="Currency 3 5" xfId="290"/>
    <cellStyle name="Cálculo 2 5 2 3" xfId="291"/>
    <cellStyle name="Currency 3 6" xfId="292"/>
    <cellStyle name="Cálculo 2 5 2 4" xfId="293"/>
    <cellStyle name="Comma 2 2 4 4 4" xfId="294"/>
    <cellStyle name="Título 3 3 2" xfId="295"/>
    <cellStyle name="Normal 8" xfId="296"/>
    <cellStyle name="Comma 2 2 4 2 15" xfId="297"/>
    <cellStyle name="Cálculo 2 5 3" xfId="298"/>
    <cellStyle name="Cálculo 2 6" xfId="299"/>
    <cellStyle name="Cálculo 2 7" xfId="300"/>
    <cellStyle name="Comma 2 6 9" xfId="301"/>
    <cellStyle name="Entrada 2 5" xfId="302"/>
    <cellStyle name="Cálculo 3" xfId="303"/>
    <cellStyle name="Normal 3 2 19" xfId="304"/>
    <cellStyle name="Entrada 2 5 2" xfId="305"/>
    <cellStyle name="Cálculo 3 2" xfId="306"/>
    <cellStyle name="Cálculo 3 2 2 2 2" xfId="307"/>
    <cellStyle name="Cálculo 3 2 2 2 3" xfId="308"/>
    <cellStyle name="Énfasis3 - 20%" xfId="309"/>
    <cellStyle name="Cálculo 3 2 2 2 4" xfId="310"/>
    <cellStyle name="Comma 2 2 2 9" xfId="311"/>
    <cellStyle name="Entrada 2 5 2 4" xfId="312"/>
    <cellStyle name="Cálculo 3 2 4" xfId="313"/>
    <cellStyle name="Cálculo 3 2 5" xfId="314"/>
    <cellStyle name="Énfasis 1" xfId="315"/>
    <cellStyle name="Cálculo 3 2 6" xfId="316"/>
    <cellStyle name="Entrada 2 5 3" xfId="317"/>
    <cellStyle name="Cálculo 3 3" xfId="318"/>
    <cellStyle name="Comma 2 2 3 7" xfId="319"/>
    <cellStyle name="Cálculo 3 3 2" xfId="320"/>
    <cellStyle name="Cálculo 3 3 2 2" xfId="321"/>
    <cellStyle name="Cálculo 3 3 2 2 2" xfId="322"/>
    <cellStyle name="Cálculo 3 3 2 2 3" xfId="323"/>
    <cellStyle name="Cálculo 3 3 2 2 4" xfId="324"/>
    <cellStyle name="Cálculo 3 3 2 3" xfId="325"/>
    <cellStyle name="Cálculo 3 3 2 4" xfId="326"/>
    <cellStyle name="Cálculo 3 3 2 5" xfId="327"/>
    <cellStyle name="Comma 2 2 3 8" xfId="328"/>
    <cellStyle name="Cálculo 3 3 3" xfId="329"/>
    <cellStyle name="Cálculo 3 3 3 2" xfId="330"/>
    <cellStyle name="Moneda 2 10" xfId="331"/>
    <cellStyle name="Cálculo 3 3 3 3" xfId="332"/>
    <cellStyle name="Moneda 2 11" xfId="333"/>
    <cellStyle name="Cálculo 3 3 3 4" xfId="334"/>
    <cellStyle name="Comma 2 2 3 9" xfId="335"/>
    <cellStyle name="Cálculo 3 3 4" xfId="336"/>
    <cellStyle name="Date" xfId="337"/>
    <cellStyle name="Cálculo 3 3 5" xfId="338"/>
    <cellStyle name="Cálculo 3 3 6" xfId="339"/>
    <cellStyle name="Entrada 2 5 4" xfId="340"/>
    <cellStyle name="Cálculo 3 4" xfId="341"/>
    <cellStyle name="Comma 2 7 8" xfId="342"/>
    <cellStyle name="Entrada 3 4" xfId="343"/>
    <cellStyle name="Cálculo 3 4 2 2" xfId="344"/>
    <cellStyle name="Comma 2 7 9" xfId="345"/>
    <cellStyle name="Entrada 3 5" xfId="346"/>
    <cellStyle name="Cálculo 3 4 2 3" xfId="347"/>
    <cellStyle name="Entrada 3 6" xfId="348"/>
    <cellStyle name="Cálculo 3 4 2 4" xfId="349"/>
    <cellStyle name="Comma 2 2 4 8" xfId="350"/>
    <cellStyle name="Cálculo 3 4 3" xfId="351"/>
    <cellStyle name="Comma 2 2 4 9" xfId="352"/>
    <cellStyle name="Cálculo 3 4 4" xfId="353"/>
    <cellStyle name="Cálculo 3 4 5" xfId="354"/>
    <cellStyle name="Entrada 2 5 5" xfId="355"/>
    <cellStyle name="Cálculo 3 5" xfId="356"/>
    <cellStyle name="Cálculo 3 5 2" xfId="357"/>
    <cellStyle name="Cálculo 3 5 2 2" xfId="358"/>
    <cellStyle name="Cálculo 3 5 2 3" xfId="359"/>
    <cellStyle name="Cálculo 3 5 2 4" xfId="360"/>
    <cellStyle name="Cálculo 3 5 3" xfId="361"/>
    <cellStyle name="Cálculo 3 5 4" xfId="362"/>
    <cellStyle name="Título 1 2" xfId="363"/>
    <cellStyle name="Cálculo 3 5 5" xfId="364"/>
    <cellStyle name="Cálculo 3 6" xfId="365"/>
    <cellStyle name="Cálculo 3 7" xfId="366"/>
    <cellStyle name="Comma 2 6 7" xfId="367"/>
    <cellStyle name="Celda de comprobación 2" xfId="368"/>
    <cellStyle name="Comma 2 5 2" xfId="369"/>
    <cellStyle name="Comma 2 2 2 3 13" xfId="370"/>
    <cellStyle name="Celda vinculada 2" xfId="371"/>
    <cellStyle name="Comma 2 5 3" xfId="372"/>
    <cellStyle name="Comma 2 2 2 3 14" xfId="373"/>
    <cellStyle name="Celda vinculada 3" xfId="374"/>
    <cellStyle name="Comma 2 2 4 4" xfId="375"/>
    <cellStyle name="Claudio" xfId="376"/>
    <cellStyle name="Comma 2 2 4 4 2" xfId="377"/>
    <cellStyle name="Normal 6" xfId="378"/>
    <cellStyle name="Claudio 2" xfId="379"/>
    <cellStyle name="Comma 2 2 4 2 13" xfId="380"/>
    <cellStyle name="Comma 2" xfId="381"/>
    <cellStyle name="Moneda 2 8" xfId="382"/>
    <cellStyle name="Comma 2 2 4 14" xfId="383"/>
    <cellStyle name="Comma 2 10 2" xfId="384"/>
    <cellStyle name="Comma 2 11" xfId="385"/>
    <cellStyle name="Comma 2 2 4 2 2" xfId="386"/>
    <cellStyle name="Comma 2 11 2" xfId="387"/>
    <cellStyle name="Normal 3 2 5 8" xfId="388"/>
    <cellStyle name="Énfasis2 - 20%" xfId="389"/>
    <cellStyle name="Comma 2 6 11" xfId="390"/>
    <cellStyle name="Comma 2 17" xfId="391"/>
    <cellStyle name="Comma 2 2 4 2 8" xfId="392"/>
    <cellStyle name="Comma 2 22" xfId="393"/>
    <cellStyle name="Comma 2 6 12" xfId="394"/>
    <cellStyle name="Comma 2 18" xfId="395"/>
    <cellStyle name="Comma 2 2 4 2 9" xfId="396"/>
    <cellStyle name="Comma 2 23" xfId="397"/>
    <cellStyle name="Comma 2 6 13" xfId="398"/>
    <cellStyle name="Comma 2 19" xfId="399"/>
    <cellStyle name="Comma 2 24" xfId="400"/>
    <cellStyle name="Comma 2 2 3 2 3" xfId="401"/>
    <cellStyle name="Comma 2 2" xfId="402"/>
    <cellStyle name="Comma 2 2 3 2 10" xfId="403"/>
    <cellStyle name="Comma 2 2 2" xfId="404"/>
    <cellStyle name="Comma 2 2 2 10" xfId="405"/>
    <cellStyle name="Comma 2 2 2 11" xfId="406"/>
    <cellStyle name="Comma 2 2 2 12" xfId="407"/>
    <cellStyle name="Comma 2 2 2 13" xfId="408"/>
    <cellStyle name="Comma 2 2 2 14" xfId="409"/>
    <cellStyle name="Título 3 2 5 2" xfId="410"/>
    <cellStyle name="Comma 2 2 2 15" xfId="411"/>
    <cellStyle name="Título 3 2 5 3" xfId="412"/>
    <cellStyle name="Comma 2 2 2 16" xfId="413"/>
    <cellStyle name="Título 3 2 5 4" xfId="414"/>
    <cellStyle name="Comma 2 2 2 17" xfId="415"/>
    <cellStyle name="Comma 2 2 2 18" xfId="416"/>
    <cellStyle name="Millares 2 6" xfId="417"/>
    <cellStyle name="Comma 2 2 3 14" xfId="418"/>
    <cellStyle name="Comma 2 2 2 2" xfId="419"/>
    <cellStyle name="Comma 4 5" xfId="420"/>
    <cellStyle name="Comma 2 2 3 4 6" xfId="421"/>
    <cellStyle name="Comma 2 2 2 2 10" xfId="422"/>
    <cellStyle name="Comma 4 6" xfId="423"/>
    <cellStyle name="Normal 2 20 2" xfId="424"/>
    <cellStyle name="Normal 2 15 2" xfId="425"/>
    <cellStyle name="Comma 2 2 3 4 7" xfId="426"/>
    <cellStyle name="Comma 2 2 2 2 11" xfId="427"/>
    <cellStyle name="Comma 4 7" xfId="428"/>
    <cellStyle name="Comma 2 2 3 4 8" xfId="429"/>
    <cellStyle name="Comma 2 2 2 2 12" xfId="430"/>
    <cellStyle name="Comma 4 8" xfId="431"/>
    <cellStyle name="Comma 2 2 3 4 9" xfId="432"/>
    <cellStyle name="Comma 2 2 2 2 13" xfId="433"/>
    <cellStyle name="Comma 4 9" xfId="434"/>
    <cellStyle name="Comma 2 2 2 2 14" xfId="435"/>
    <cellStyle name="Currency 2 2" xfId="436"/>
    <cellStyle name="Comma 2 2 2 2 15" xfId="437"/>
    <cellStyle name="Entrada 3 4 2" xfId="438"/>
    <cellStyle name="Comma 2 2 2 2 3" xfId="439"/>
    <cellStyle name="Entrada 3 4 3" xfId="440"/>
    <cellStyle name="Comma 2 2 2 2 4" xfId="441"/>
    <cellStyle name="Entrada 3 4 4" xfId="442"/>
    <cellStyle name="Comma 2 2 2 2 5" xfId="443"/>
    <cellStyle name="Entrada 3 4 5" xfId="444"/>
    <cellStyle name="Comma 2 2 2 2 6" xfId="445"/>
    <cellStyle name="Comma 2 2 2 2 7" xfId="446"/>
    <cellStyle name="Comma 2 2 2 2 8" xfId="447"/>
    <cellStyle name="Comma 2 2 2 2 9" xfId="448"/>
    <cellStyle name="Comma 2 2 2 3 10" xfId="449"/>
    <cellStyle name="Comma 2 2 2 3 11" xfId="450"/>
    <cellStyle name="Comma 2 2 2 3 12" xfId="451"/>
    <cellStyle name="Comma 2 5 4" xfId="452"/>
    <cellStyle name="Comma 2 2 2 3 15" xfId="453"/>
    <cellStyle name="Entrada 3 5 3" xfId="454"/>
    <cellStyle name="Comma 2 2 2 3 4" xfId="455"/>
    <cellStyle name="Entrada 3 5 4" xfId="456"/>
    <cellStyle name="Comma 2 2 2 3 5" xfId="457"/>
    <cellStyle name="Entrada 3 5 5" xfId="458"/>
    <cellStyle name="Comma 2 2 2 3 6" xfId="459"/>
    <cellStyle name="Comma 2 2 2 3 7" xfId="460"/>
    <cellStyle name="Comma 2 2 2 3 8" xfId="461"/>
    <cellStyle name="Comma 2 2 2 3 9" xfId="462"/>
    <cellStyle name="Porcentual 2 4 5" xfId="463"/>
    <cellStyle name="Notas 3 2 2 4" xfId="464"/>
    <cellStyle name="Comma 2 2 2 4 10" xfId="465"/>
    <cellStyle name="Porcentual 2 4 6" xfId="466"/>
    <cellStyle name="Notas 3 2 2 5" xfId="467"/>
    <cellStyle name="Comma 2 2 2 4 11" xfId="468"/>
    <cellStyle name="Porcentual 2 4 7" xfId="469"/>
    <cellStyle name="Comma 2 2 2 4 12" xfId="470"/>
    <cellStyle name="Porcentual 2 4 8" xfId="471"/>
    <cellStyle name="Comma 2 2 2 4 13" xfId="472"/>
    <cellStyle name="Porcentual 2 4 9" xfId="473"/>
    <cellStyle name="Comma 2 2 2 4 14" xfId="474"/>
    <cellStyle name="Comma 2 2 2 4 15" xfId="475"/>
    <cellStyle name="Porcentual 2 13" xfId="476"/>
    <cellStyle name="Comma 2 2 2 4 4" xfId="477"/>
    <cellStyle name="Porcentual 2 14" xfId="478"/>
    <cellStyle name="Comma 2 2 2 4 5" xfId="479"/>
    <cellStyle name="Porcentual 2 15" xfId="480"/>
    <cellStyle name="Comma 2 2 2 4 6" xfId="481"/>
    <cellStyle name="Porcentual 2 16" xfId="482"/>
    <cellStyle name="Comma 2 2 2 4 7" xfId="483"/>
    <cellStyle name="CUADRO1" xfId="484"/>
    <cellStyle name="Porcentual 2 17" xfId="485"/>
    <cellStyle name="Comma 2 2 2 4 8" xfId="486"/>
    <cellStyle name="Porcentual 2 18" xfId="487"/>
    <cellStyle name="Comma 2 2 2 4 9" xfId="488"/>
    <cellStyle name="Comma 2 2 3 2 11" xfId="489"/>
    <cellStyle name="Comma 2 2 3" xfId="490"/>
    <cellStyle name="CUADRO1 2" xfId="491"/>
    <cellStyle name="Millares 2 2" xfId="492"/>
    <cellStyle name="Comma 2 2 3 10" xfId="493"/>
    <cellStyle name="Millares 2 5" xfId="494"/>
    <cellStyle name="Comma 2 2 3 13" xfId="495"/>
    <cellStyle name="Comma 2 2 3 2" xfId="496"/>
    <cellStyle name="Comma 2 2 4" xfId="497"/>
    <cellStyle name="Comma 2 2 3 2 12" xfId="498"/>
    <cellStyle name="Comma 2 2 5" xfId="499"/>
    <cellStyle name="Comma 2 2 3 2 13" xfId="500"/>
    <cellStyle name="Comma 2 2 3 2 14" xfId="501"/>
    <cellStyle name="Comma 2 2 3 2 2" xfId="502"/>
    <cellStyle name="Comma 2 3" xfId="503"/>
    <cellStyle name="Comma 2 2 3 2 4" xfId="504"/>
    <cellStyle name="Comma 2 4" xfId="505"/>
    <cellStyle name="Moneda 3 6 2" xfId="506"/>
    <cellStyle name="Comma 2 2 3 2 5" xfId="507"/>
    <cellStyle name="Comma 2 6" xfId="508"/>
    <cellStyle name="Normal 2 13 2" xfId="509"/>
    <cellStyle name="Comma 2 2 3 2 7" xfId="510"/>
    <cellStyle name="Comma 2 7" xfId="511"/>
    <cellStyle name="Comma 2 2 3 2 8" xfId="512"/>
    <cellStyle name="Comma 2 8" xfId="513"/>
    <cellStyle name="Comma 2 2 3 2 9" xfId="514"/>
    <cellStyle name="Comma 2 2 3 3" xfId="515"/>
    <cellStyle name="Comma 2 7 2" xfId="516"/>
    <cellStyle name="Comma 2 2 3 3 10" xfId="517"/>
    <cellStyle name="Comma 2 7 3" xfId="518"/>
    <cellStyle name="Comma 2 2 3 3 11" xfId="519"/>
    <cellStyle name="Comma 2 7 4" xfId="520"/>
    <cellStyle name="Comma 2 2 3 3 12" xfId="521"/>
    <cellStyle name="Comma 2 7 5" xfId="522"/>
    <cellStyle name="Comma 2 2 3 3 13" xfId="523"/>
    <cellStyle name="Comma 2 7 6" xfId="524"/>
    <cellStyle name="Comma 2 2 3 3 14" xfId="525"/>
    <cellStyle name="Comma 2 7 7" xfId="526"/>
    <cellStyle name="Comma 2 2 3 3 15" xfId="527"/>
    <cellStyle name="Comma 2 2 3 3 2" xfId="528"/>
    <cellStyle name="Comma 3 2" xfId="529"/>
    <cellStyle name="Comma 2 2 3 3 3" xfId="530"/>
    <cellStyle name="Comma 2 2 3 3 4" xfId="531"/>
    <cellStyle name="Moneda 3 7 2" xfId="532"/>
    <cellStyle name="Comma 2 2 3 3 5" xfId="533"/>
    <cellStyle name="Comma 2 2 3 3 6" xfId="534"/>
    <cellStyle name="Normal 2 14 2" xfId="535"/>
    <cellStyle name="Comma 2 2 3 3 7" xfId="536"/>
    <cellStyle name="Comma 2 2 3 3 8" xfId="537"/>
    <cellStyle name="Comma 2 2 3 3 9" xfId="538"/>
    <cellStyle name="Comma 2 2 3 4" xfId="539"/>
    <cellStyle name="Normal 4 2 2" xfId="540"/>
    <cellStyle name="Comma 2 2 3 4 10" xfId="541"/>
    <cellStyle name="Comma 2 2 3 4 11" xfId="542"/>
    <cellStyle name="Comma 2 2 3 4 12" xfId="543"/>
    <cellStyle name="Comma 2 2 3 4 14" xfId="544"/>
    <cellStyle name="Comma 4 10" xfId="545"/>
    <cellStyle name="Comma 2 2 3 4 15" xfId="546"/>
    <cellStyle name="Comma 4 2" xfId="547"/>
    <cellStyle name="Millares 2 13" xfId="548"/>
    <cellStyle name="Comma 2 2 3 4 3" xfId="549"/>
    <cellStyle name="Comma 4 3" xfId="550"/>
    <cellStyle name="Comma 2 2 3 4 4" xfId="551"/>
    <cellStyle name="Comma 4 4" xfId="552"/>
    <cellStyle name="Moneda 3 8 2" xfId="553"/>
    <cellStyle name="Comma 2 2 3 4 5" xfId="554"/>
    <cellStyle name="Comma 2 2 3 5" xfId="555"/>
    <cellStyle name="Moneda 2 4" xfId="556"/>
    <cellStyle name="Comma 2 2 4 10" xfId="557"/>
    <cellStyle name="Moneda 2 7" xfId="558"/>
    <cellStyle name="Comma 2 2 4 13" xfId="559"/>
    <cellStyle name="Moneda 2 9" xfId="560"/>
    <cellStyle name="Comma 2 2 4 15" xfId="561"/>
    <cellStyle name="Comma 2 2 4 16" xfId="562"/>
    <cellStyle name="Comma 2 2 4 17" xfId="563"/>
    <cellStyle name="Comma 2 2 4 18" xfId="564"/>
    <cellStyle name="Salida 3 4 2 4" xfId="565"/>
    <cellStyle name="Comma 2 7 14" xfId="566"/>
    <cellStyle name="Comma 2 2 4 2" xfId="567"/>
    <cellStyle name="Normal 3" xfId="568"/>
    <cellStyle name="Comma 2 2 4 2 10" xfId="569"/>
    <cellStyle name="Normal 4" xfId="570"/>
    <cellStyle name="Comma 2 2 4 2 11" xfId="571"/>
    <cellStyle name="Normal 5" xfId="572"/>
    <cellStyle name="Comma 2 2 4 2 12" xfId="573"/>
    <cellStyle name="Comma 2 7 15" xfId="574"/>
    <cellStyle name="Comma 2 2 4 3" xfId="575"/>
    <cellStyle name="Comma 2 2 4 3 8" xfId="576"/>
    <cellStyle name="Comma 2 2 4 3 9" xfId="577"/>
    <cellStyle name="Título 3 3 3 2 2" xfId="578"/>
    <cellStyle name="Comma 2 2 4 4 10" xfId="579"/>
    <cellStyle name="Comma 2 2 4 4 11" xfId="580"/>
    <cellStyle name="Comma 2 2 4 4 12" xfId="581"/>
    <cellStyle name="Énfasis2 - 40%" xfId="582"/>
    <cellStyle name="Entrada 2" xfId="583"/>
    <cellStyle name="Comma 2 2 4 4 8" xfId="584"/>
    <cellStyle name="Entrada 3" xfId="585"/>
    <cellStyle name="Comma 2 2 4 4 9" xfId="586"/>
    <cellStyle name="Comma 2 2 4 5" xfId="587"/>
    <cellStyle name="Comma 2 6 14" xfId="588"/>
    <cellStyle name="Normal 10 2 2" xfId="589"/>
    <cellStyle name="Comma 2 25" xfId="590"/>
    <cellStyle name="Comma 2 6 15" xfId="591"/>
    <cellStyle name="Comma 2 26" xfId="592"/>
    <cellStyle name="Comma 2 3 2" xfId="593"/>
    <cellStyle name="Normal 2 3 3" xfId="594"/>
    <cellStyle name="Comma 2 4 2" xfId="595"/>
    <cellStyle name="Comma 2 5 10" xfId="596"/>
    <cellStyle name="Comma 2 5 11" xfId="597"/>
    <cellStyle name="Comma 2 5 12" xfId="598"/>
    <cellStyle name="Comma 2 5 13" xfId="599"/>
    <cellStyle name="Comma 2 5 14" xfId="600"/>
    <cellStyle name="Comma 2 5 15" xfId="601"/>
    <cellStyle name="Comma 2 5 5" xfId="602"/>
    <cellStyle name="Comma 2 5 6" xfId="603"/>
    <cellStyle name="Comma 2 5 7" xfId="604"/>
    <cellStyle name="Comma 2 5 8" xfId="605"/>
    <cellStyle name="Comma 2 5 9" xfId="606"/>
    <cellStyle name="Énfasis 2" xfId="607"/>
    <cellStyle name="Comma 2 6 2" xfId="608"/>
    <cellStyle name="Énfasis 3" xfId="609"/>
    <cellStyle name="Comma 2 6 3" xfId="610"/>
    <cellStyle name="Comma 2 6 4" xfId="611"/>
    <cellStyle name="Comma 2 6 6" xfId="612"/>
    <cellStyle name="Comma 2 7 10" xfId="613"/>
    <cellStyle name="Salida 3 4 2 3" xfId="614"/>
    <cellStyle name="Comma 2 7 13" xfId="615"/>
    <cellStyle name="Comma 2 8 2" xfId="616"/>
    <cellStyle name="Comma 2 9" xfId="617"/>
    <cellStyle name="Comma 3" xfId="618"/>
    <cellStyle name="Comma 4" xfId="619"/>
    <cellStyle name="Comma 4 11" xfId="620"/>
    <cellStyle name="Comma 4 12" xfId="621"/>
    <cellStyle name="Comma 4 13" xfId="622"/>
    <cellStyle name="Énfasis1 - 20%" xfId="623"/>
    <cellStyle name="Comma 4 14" xfId="624"/>
    <cellStyle name="Comma 4 15" xfId="625"/>
    <cellStyle name="CUADRO1 2 2" xfId="626"/>
    <cellStyle name="Currency 2" xfId="627"/>
    <cellStyle name="Currency 3" xfId="628"/>
    <cellStyle name="Currency 3 11" xfId="629"/>
    <cellStyle name="Currency 3 12" xfId="630"/>
    <cellStyle name="Currency 3 13" xfId="631"/>
    <cellStyle name="Currency 3 14" xfId="632"/>
    <cellStyle name="Currency 3 15" xfId="633"/>
    <cellStyle name="Currency 5" xfId="634"/>
    <cellStyle name="Currency 3 2" xfId="635"/>
    <cellStyle name="Currency 4" xfId="636"/>
    <cellStyle name="Énfasis1 - 60%" xfId="637"/>
    <cellStyle name="Énfasis1 2" xfId="638"/>
    <cellStyle name="Normal 13 2 2" xfId="639"/>
    <cellStyle name="Énfasis1 3" xfId="640"/>
    <cellStyle name="Énfasis3 - 40%" xfId="641"/>
    <cellStyle name="Énfasis3 - 60%" xfId="642"/>
    <cellStyle name="Énfasis3 2" xfId="643"/>
    <cellStyle name="Énfasis3 3" xfId="644"/>
    <cellStyle name="Énfasis4 - 20%" xfId="645"/>
    <cellStyle name="Percent 2 2 6" xfId="646"/>
    <cellStyle name="Énfasis4 - 40%" xfId="647"/>
    <cellStyle name="Énfasis4 - 60%" xfId="648"/>
    <cellStyle name="Énfasis4 2" xfId="649"/>
    <cellStyle name="Énfasis4 3" xfId="650"/>
    <cellStyle name="Énfasis5 - 20%" xfId="651"/>
    <cellStyle name="Énfasis5 - 40%" xfId="652"/>
    <cellStyle name="Énfasis5 - 60%" xfId="653"/>
    <cellStyle name="Énfasis5 2" xfId="654"/>
    <cellStyle name="Énfasis5 3" xfId="655"/>
    <cellStyle name="Énfasis6 - 20%" xfId="656"/>
    <cellStyle name="Énfasis6 - 40%" xfId="657"/>
    <cellStyle name="Énfasis6 - 60%" xfId="658"/>
    <cellStyle name="Énfasis6 2" xfId="659"/>
    <cellStyle name="Énfasis6 3" xfId="660"/>
    <cellStyle name="Entrada 2 2" xfId="661"/>
    <cellStyle name="Entrada 2 2 2" xfId="662"/>
    <cellStyle name="Entrada 2 2 2 2" xfId="663"/>
    <cellStyle name="Entrada 2 2 2 2 2" xfId="664"/>
    <cellStyle name="Moneda 3 2 3 2" xfId="665"/>
    <cellStyle name="Entrada 2 2 2 2 3" xfId="666"/>
    <cellStyle name="Entrada 2 2 2 2 4" xfId="667"/>
    <cellStyle name="Entrada 2 2 2 3" xfId="668"/>
    <cellStyle name="Entrada 2 2 2 4" xfId="669"/>
    <cellStyle name="Entrada 2 2 2 5" xfId="670"/>
    <cellStyle name="Entrada 2 2 3" xfId="671"/>
    <cellStyle name="Entrada 2 2 3 2" xfId="672"/>
    <cellStyle name="Entrada 2 2 3 3" xfId="673"/>
    <cellStyle name="Entrada 2 2 3 4" xfId="674"/>
    <cellStyle name="Entrada 2 2 4" xfId="675"/>
    <cellStyle name="Entrada 2 2 5" xfId="676"/>
    <cellStyle name="Entrada 2 2 6" xfId="677"/>
    <cellStyle name="Entrada 2 3" xfId="678"/>
    <cellStyle name="Entrada 2 3 2" xfId="679"/>
    <cellStyle name="Entrada 2 3 2 2" xfId="680"/>
    <cellStyle name="Entrada 2 3 2 2 2" xfId="681"/>
    <cellStyle name="Entrada 2 3 2 2 3" xfId="682"/>
    <cellStyle name="Entrada 2 3 2 2 4" xfId="683"/>
    <cellStyle name="Entrada 2 3 2 3" xfId="684"/>
    <cellStyle name="Entrada 2 3 2 4" xfId="685"/>
    <cellStyle name="Entrada 2 3 2 5" xfId="686"/>
    <cellStyle name="Entrada 2 3 3" xfId="687"/>
    <cellStyle name="Entrada 2 3 3 2" xfId="688"/>
    <cellStyle name="Entrada 2 3 3 3" xfId="689"/>
    <cellStyle name="Entrada 2 3 3 4" xfId="690"/>
    <cellStyle name="Entrada 2 3 4" xfId="691"/>
    <cellStyle name="Entrada 2 3 5" xfId="692"/>
    <cellStyle name="Entrada 2 3 6" xfId="693"/>
    <cellStyle name="Entrada 2 6" xfId="694"/>
    <cellStyle name="Entrada 2 7" xfId="695"/>
    <cellStyle name="Entrada 3 2" xfId="696"/>
    <cellStyle name="Entrada 3 2 2" xfId="697"/>
    <cellStyle name="Entrada 3 2 2 2" xfId="698"/>
    <cellStyle name="Entrada 3 2 2 2 2" xfId="699"/>
    <cellStyle name="Título 3 3 6 2" xfId="700"/>
    <cellStyle name="Entrada 3 2 2 2 3" xfId="701"/>
    <cellStyle name="Título 3 3 6 3" xfId="702"/>
    <cellStyle name="Entrada 3 2 2 2 4" xfId="703"/>
    <cellStyle name="Entrada 3 2 2 3" xfId="704"/>
    <cellStyle name="Normal 2 18 2" xfId="705"/>
    <cellStyle name="Entrada 3 2 2 4" xfId="706"/>
    <cellStyle name="Entrada 3 2 2 5" xfId="707"/>
    <cellStyle name="Entrada 3 2 3" xfId="708"/>
    <cellStyle name="Entrada 3 2 3 2" xfId="709"/>
    <cellStyle name="Entrada 3 2 3 3" xfId="710"/>
    <cellStyle name="Normal 2 19 2" xfId="711"/>
    <cellStyle name="Entrada 3 2 3 4" xfId="712"/>
    <cellStyle name="Moneda 2 4 2" xfId="713"/>
    <cellStyle name="Entrada 3 2 4" xfId="714"/>
    <cellStyle name="Moneda 2 4 3" xfId="715"/>
    <cellStyle name="Entrada 3 2 5" xfId="716"/>
    <cellStyle name="Moneda 2 4 4" xfId="717"/>
    <cellStyle name="Entrada 3 2 6" xfId="718"/>
    <cellStyle name="Título 3 3 6 2 2" xfId="719"/>
    <cellStyle name="Entrada 3 3" xfId="720"/>
    <cellStyle name="Entrada 3 3 2" xfId="721"/>
    <cellStyle name="Entrada 3 3 2 2" xfId="722"/>
    <cellStyle name="Entrada 3 3 2 2 2" xfId="723"/>
    <cellStyle name="Entrada 3 3 2 2 3" xfId="724"/>
    <cellStyle name="Entrada 3 3 2 2 4" xfId="725"/>
    <cellStyle name="Entrada 3 3 2 3" xfId="726"/>
    <cellStyle name="Entrada 3 3 2 4" xfId="727"/>
    <cellStyle name="Entrada 3 3 2 5" xfId="728"/>
    <cellStyle name="Entrada 3 3 3" xfId="729"/>
    <cellStyle name="Entrada 3 3 3 2" xfId="730"/>
    <cellStyle name="Entrada 3 3 3 3" xfId="731"/>
    <cellStyle name="Entrada 3 3 3 4" xfId="732"/>
    <cellStyle name="Entrada 3 3 4" xfId="733"/>
    <cellStyle name="Entrada 3 3 5" xfId="734"/>
    <cellStyle name="Entrada 3 3 6" xfId="735"/>
    <cellStyle name="Notas 3 2 4 4" xfId="736"/>
    <cellStyle name="Entrada 3 4 2 2" xfId="737"/>
    <cellStyle name="Entrada 3 4 2 3" xfId="738"/>
    <cellStyle name="Entrada 3 4 2 4" xfId="739"/>
    <cellStyle name="Notas 3 3 4 4" xfId="740"/>
    <cellStyle name="Entrada 3 5 2 2" xfId="741"/>
    <cellStyle name="Entrada 3 5 2 3" xfId="742"/>
    <cellStyle name="Entrada 3 5 2 4" xfId="743"/>
    <cellStyle name="Entrada 3 7" xfId="744"/>
    <cellStyle name="Estilo 1" xfId="745"/>
    <cellStyle name="Euro" xfId="746"/>
    <cellStyle name="Euro 2" xfId="747"/>
    <cellStyle name="Normal 2 10 3" xfId="748"/>
    <cellStyle name="Euro 2 2" xfId="749"/>
    <cellStyle name="Euro 3" xfId="750"/>
    <cellStyle name="F2" xfId="751"/>
    <cellStyle name="F2 2" xfId="752"/>
    <cellStyle name="F2 3" xfId="753"/>
    <cellStyle name="F3" xfId="754"/>
    <cellStyle name="F3 2" xfId="755"/>
    <cellStyle name="F3 3" xfId="756"/>
    <cellStyle name="F4" xfId="757"/>
    <cellStyle name="F4 2" xfId="758"/>
    <cellStyle name="F4 3" xfId="759"/>
    <cellStyle name="F5" xfId="760"/>
    <cellStyle name="F5 2" xfId="761"/>
    <cellStyle name="F5 3" xfId="762"/>
    <cellStyle name="F6" xfId="763"/>
    <cellStyle name="F6 2" xfId="764"/>
    <cellStyle name="F6 3" xfId="765"/>
    <cellStyle name="F7" xfId="766"/>
    <cellStyle name="F7 2" xfId="767"/>
    <cellStyle name="F7 3" xfId="768"/>
    <cellStyle name="F8" xfId="769"/>
    <cellStyle name="F8 2" xfId="770"/>
    <cellStyle name="F8 3" xfId="771"/>
    <cellStyle name="Fecha 2" xfId="772"/>
    <cellStyle name="Fijo" xfId="773"/>
    <cellStyle name="Porcentual 2 4 14" xfId="774"/>
    <cellStyle name="Fixed" xfId="775"/>
    <cellStyle name="Heading1" xfId="776"/>
    <cellStyle name="Heading2" xfId="777"/>
    <cellStyle name="Incorrecto 2" xfId="778"/>
    <cellStyle name="Incorrecto 3" xfId="779"/>
    <cellStyle name="Millares 12" xfId="780"/>
    <cellStyle name="Millares 12 2" xfId="781"/>
    <cellStyle name="Millares 2" xfId="782"/>
    <cellStyle name="Millares 2 10" xfId="783"/>
    <cellStyle name="Millares 2 10 2" xfId="784"/>
    <cellStyle name="Millares 2 11" xfId="785"/>
    <cellStyle name="Millares 2 12 2" xfId="786"/>
    <cellStyle name="Millares 2 13 2" xfId="787"/>
    <cellStyle name="Millares 2 2 2" xfId="788"/>
    <cellStyle name="Millares 2 2 2 2" xfId="789"/>
    <cellStyle name="Millares 2 2 3" xfId="790"/>
    <cellStyle name="Millares 2 3 2" xfId="791"/>
    <cellStyle name="Millares 2 4 2" xfId="792"/>
    <cellStyle name="Millares 2 5 2" xfId="793"/>
    <cellStyle name="Millares 2 6 2" xfId="794"/>
    <cellStyle name="Millares 2 7 2" xfId="795"/>
    <cellStyle name="Millares 2 8 2" xfId="796"/>
    <cellStyle name="Millares 2 9 2" xfId="797"/>
    <cellStyle name="Millares 22 2" xfId="798"/>
    <cellStyle name="Millares 22 2 2" xfId="799"/>
    <cellStyle name="Millares 3" xfId="800"/>
    <cellStyle name="Millares 3 10" xfId="801"/>
    <cellStyle name="Millares 3 10 2" xfId="802"/>
    <cellStyle name="Millares 3 11" xfId="803"/>
    <cellStyle name="Moneda 2 4 15" xfId="804"/>
    <cellStyle name="Millares 3 11 2" xfId="805"/>
    <cellStyle name="Millares 3 12" xfId="806"/>
    <cellStyle name="Millares 3 12 2" xfId="807"/>
    <cellStyle name="Millares 3 13" xfId="808"/>
    <cellStyle name="Millares 3 13 2" xfId="809"/>
    <cellStyle name="Millares 3 2" xfId="810"/>
    <cellStyle name="Millares 3 2 2" xfId="811"/>
    <cellStyle name="Millares 3 3" xfId="812"/>
    <cellStyle name="Millares 3 3 2" xfId="813"/>
    <cellStyle name="Millares 3 4" xfId="814"/>
    <cellStyle name="Millares 3 4 2" xfId="815"/>
    <cellStyle name="Millares 3 5" xfId="816"/>
    <cellStyle name="Millares 3 5 2" xfId="817"/>
    <cellStyle name="Millares 3 6" xfId="818"/>
    <cellStyle name="Millares 3 6 2" xfId="819"/>
    <cellStyle name="Millares 3 7" xfId="820"/>
    <cellStyle name="Millares 3 7 2" xfId="821"/>
    <cellStyle name="Millares 3 8" xfId="822"/>
    <cellStyle name="Millares 3 8 2" xfId="823"/>
    <cellStyle name="Millares 3 9" xfId="824"/>
    <cellStyle name="Millares 3 9 2" xfId="825"/>
    <cellStyle name="Millares 4" xfId="826"/>
    <cellStyle name="Millares 5" xfId="827"/>
    <cellStyle name="Millares 5 2" xfId="828"/>
    <cellStyle name="Millares 6" xfId="829"/>
    <cellStyle name="Moneda 2" xfId="830"/>
    <cellStyle name="Moneda 2 12" xfId="831"/>
    <cellStyle name="Moneda 2 13" xfId="832"/>
    <cellStyle name="Moneda 2 14" xfId="833"/>
    <cellStyle name="Moneda 2 15" xfId="834"/>
    <cellStyle name="Moneda 2 16" xfId="835"/>
    <cellStyle name="Moneda 2 17" xfId="836"/>
    <cellStyle name="Moneda 2 18" xfId="837"/>
    <cellStyle name="Moneda 2 19" xfId="838"/>
    <cellStyle name="Moneda 2 2" xfId="839"/>
    <cellStyle name="Moneda 2 2 10" xfId="840"/>
    <cellStyle name="Moneda 2 2 11" xfId="841"/>
    <cellStyle name="Moneda 2 2 12" xfId="842"/>
    <cellStyle name="Moneda 2 2 13" xfId="843"/>
    <cellStyle name="Moneda 2 2 15" xfId="844"/>
    <cellStyle name="Moneda 2 2 2" xfId="845"/>
    <cellStyle name="Salida 3 2" xfId="846"/>
    <cellStyle name="Moneda 2 2 3" xfId="847"/>
    <cellStyle name="Salida 3 3" xfId="848"/>
    <cellStyle name="Moneda 2 2 4" xfId="849"/>
    <cellStyle name="Salida 3 4" xfId="850"/>
    <cellStyle name="Moneda 2 2 5" xfId="851"/>
    <cellStyle name="Salida 3 5" xfId="852"/>
    <cellStyle name="Normal 2 9 2" xfId="853"/>
    <cellStyle name="Moneda 2 2 6" xfId="854"/>
    <cellStyle name="Salida 3 6" xfId="855"/>
    <cellStyle name="Moneda 2 2 7" xfId="856"/>
    <cellStyle name="Salida 3 7" xfId="857"/>
    <cellStyle name="Moneda 2 2 8" xfId="858"/>
    <cellStyle name="Salida 3 8" xfId="859"/>
    <cellStyle name="Moneda 2 2 9" xfId="860"/>
    <cellStyle name="Moneda 2 3" xfId="861"/>
    <cellStyle name="Notas 2 2 5" xfId="862"/>
    <cellStyle name="Moneda 2 3 10" xfId="863"/>
    <cellStyle name="Notas 2 2 6" xfId="864"/>
    <cellStyle name="Moneda 2 3 11" xfId="865"/>
    <cellStyle name="Percent 2 3 2" xfId="866"/>
    <cellStyle name="Notas 2 2 7" xfId="867"/>
    <cellStyle name="Moneda 2 3 12" xfId="868"/>
    <cellStyle name="Moneda 2 3 13" xfId="869"/>
    <cellStyle name="Moneda 2 3 14" xfId="870"/>
    <cellStyle name="Moneda 2 3 15" xfId="871"/>
    <cellStyle name="Moneda 2 3 2" xfId="872"/>
    <cellStyle name="Moneda 2 3 3" xfId="873"/>
    <cellStyle name="Moneda 2 3 4" xfId="874"/>
    <cellStyle name="Moneda 2 3 5" xfId="875"/>
    <cellStyle name="Moneda 2 3 6" xfId="876"/>
    <cellStyle name="Moneda 2 3 7" xfId="877"/>
    <cellStyle name="Moneda 2 3 8" xfId="878"/>
    <cellStyle name="Moneda 2 3 9" xfId="879"/>
    <cellStyle name="Notas 3 3 3 2 3" xfId="880"/>
    <cellStyle name="Moneda 2 4 10" xfId="881"/>
    <cellStyle name="Notas 3 3 3 2 4" xfId="882"/>
    <cellStyle name="Moneda 2 4 11" xfId="883"/>
    <cellStyle name="Moneda 2 4 12" xfId="884"/>
    <cellStyle name="Moneda 2 4 13" xfId="885"/>
    <cellStyle name="Moneda 2 4 14" xfId="886"/>
    <cellStyle name="Moneda 2 4 5" xfId="887"/>
    <cellStyle name="Moneda 2 4 6" xfId="888"/>
    <cellStyle name="Moneda 2 4 7" xfId="889"/>
    <cellStyle name="Moneda 2 4 8" xfId="890"/>
    <cellStyle name="Moneda 2 4 9" xfId="891"/>
    <cellStyle name="Moneda 3" xfId="892"/>
    <cellStyle name="Moneda 3 10" xfId="893"/>
    <cellStyle name="Moneda 3 10 2" xfId="894"/>
    <cellStyle name="Moneda 3 11" xfId="895"/>
    <cellStyle name="Moneda 3 11 2" xfId="896"/>
    <cellStyle name="Notas 2 5 2" xfId="897"/>
    <cellStyle name="Moneda 3 12" xfId="898"/>
    <cellStyle name="Notas 2 5 2 2" xfId="899"/>
    <cellStyle name="Moneda 3 12 2" xfId="900"/>
    <cellStyle name="Notas 2 5 3" xfId="901"/>
    <cellStyle name="Moneda 3 13" xfId="902"/>
    <cellStyle name="Moneda 3 2" xfId="903"/>
    <cellStyle name="Moneda 3 2 2" xfId="904"/>
    <cellStyle name="Moneda 3 2 2 2" xfId="905"/>
    <cellStyle name="Moneda 3 2 3" xfId="906"/>
    <cellStyle name="Moneda 3 2 4" xfId="907"/>
    <cellStyle name="Moneda 3 2 4 2" xfId="908"/>
    <cellStyle name="Moneda 3 2 5" xfId="909"/>
    <cellStyle name="Moneda 3 3" xfId="910"/>
    <cellStyle name="Moneda 3 4" xfId="911"/>
    <cellStyle name="Moneda 3 4 2" xfId="912"/>
    <cellStyle name="Moneda 3 5" xfId="913"/>
    <cellStyle name="Moneda 3 5 2" xfId="914"/>
    <cellStyle name="Moneda 3 6" xfId="915"/>
    <cellStyle name="Moneda 3 7" xfId="916"/>
    <cellStyle name="Moneda 3 8" xfId="917"/>
    <cellStyle name="Moneda 3 9" xfId="918"/>
    <cellStyle name="Moneda 3 9 2" xfId="919"/>
    <cellStyle name="Moneda 4" xfId="920"/>
    <cellStyle name="Moneda 4 2" xfId="921"/>
    <cellStyle name="Moneda 5" xfId="922"/>
    <cellStyle name="Monetario" xfId="923"/>
    <cellStyle name="Monetario 2" xfId="924"/>
    <cellStyle name="Notas 3 6" xfId="925"/>
    <cellStyle name="Monetario0" xfId="926"/>
    <cellStyle name="Notas 3 6 2" xfId="927"/>
    <cellStyle name="Monetario0 2" xfId="928"/>
    <cellStyle name="Normal 10" xfId="929"/>
    <cellStyle name="Normal 10 2" xfId="930"/>
    <cellStyle name="Normal 10 3" xfId="931"/>
    <cellStyle name="Normal 11" xfId="932"/>
    <cellStyle name="Normal 11 2" xfId="933"/>
    <cellStyle name="Normal 12" xfId="934"/>
    <cellStyle name="Normal 13" xfId="935"/>
    <cellStyle name="Normal 13 2" xfId="936"/>
    <cellStyle name="Normal 13 3" xfId="937"/>
    <cellStyle name="Normal 14" xfId="938"/>
    <cellStyle name="Normal 15" xfId="939"/>
    <cellStyle name="Normal 16" xfId="940"/>
    <cellStyle name="Normal 16 2" xfId="941"/>
    <cellStyle name="Normal 17" xfId="942"/>
    <cellStyle name="Normal 17 2" xfId="943"/>
    <cellStyle name="Normal 2" xfId="944"/>
    <cellStyle name="Normal 2 10" xfId="945"/>
    <cellStyle name="Título 5" xfId="946"/>
    <cellStyle name="Normal 2 10 2" xfId="947"/>
    <cellStyle name="Normal 2 10 2 2" xfId="948"/>
    <cellStyle name="Normal 2 11" xfId="949"/>
    <cellStyle name="Normal 2 11 2" xfId="950"/>
    <cellStyle name="Normal 2 12" xfId="951"/>
    <cellStyle name="Normal 2 13" xfId="952"/>
    <cellStyle name="Normal 2 14" xfId="953"/>
    <cellStyle name="Normal 2 20" xfId="954"/>
    <cellStyle name="Normal 2 15" xfId="955"/>
    <cellStyle name="Normal 2 21" xfId="956"/>
    <cellStyle name="Normal 2 16" xfId="957"/>
    <cellStyle name="Normal 2 21 2" xfId="958"/>
    <cellStyle name="Normal 2 16 2" xfId="959"/>
    <cellStyle name="Normal 2 22" xfId="960"/>
    <cellStyle name="Normal 2 17" xfId="961"/>
    <cellStyle name="Normal 2 22 2" xfId="962"/>
    <cellStyle name="Normal 2 17 2" xfId="963"/>
    <cellStyle name="Normal 2 18" xfId="964"/>
    <cellStyle name="Normal 2 19" xfId="965"/>
    <cellStyle name="Normal 2 2" xfId="966"/>
    <cellStyle name="Notas 3 5 2 4" xfId="967"/>
    <cellStyle name="Normal 2 2 2" xfId="968"/>
    <cellStyle name="Normal 2 3 2" xfId="969"/>
    <cellStyle name="Normal 2 3 2 2" xfId="970"/>
    <cellStyle name="Normal 2 4 2" xfId="971"/>
    <cellStyle name="Normal 2 5" xfId="972"/>
    <cellStyle name="Normal 2 5 2" xfId="973"/>
    <cellStyle name="Normal 2 6" xfId="974"/>
    <cellStyle name="Normal 2 6 2" xfId="975"/>
    <cellStyle name="Normal 2 7" xfId="976"/>
    <cellStyle name="Normal 2 7 2" xfId="977"/>
    <cellStyle name="Normal 2 8" xfId="978"/>
    <cellStyle name="Salida 2 5" xfId="979"/>
    <cellStyle name="Normal 2 8 2" xfId="980"/>
    <cellStyle name="Normal 2 9" xfId="981"/>
    <cellStyle name="Normal 3 2" xfId="982"/>
    <cellStyle name="Normal 3 2 10" xfId="983"/>
    <cellStyle name="Normal 3 2 11" xfId="984"/>
    <cellStyle name="Título 2 2" xfId="985"/>
    <cellStyle name="Normal 3 2 12" xfId="986"/>
    <cellStyle name="Título 2 3" xfId="987"/>
    <cellStyle name="Normal 3 2 13" xfId="988"/>
    <cellStyle name="Normal 3 2 14" xfId="989"/>
    <cellStyle name="Normal 3 2 20" xfId="990"/>
    <cellStyle name="Normal 3 2 15" xfId="991"/>
    <cellStyle name="Normal 3 2 21" xfId="992"/>
    <cellStyle name="Normal 3 2 16" xfId="993"/>
    <cellStyle name="Normal 3 2 17" xfId="994"/>
    <cellStyle name="Normal 3 2 18" xfId="995"/>
    <cellStyle name="Normal 3 2 2" xfId="996"/>
    <cellStyle name="Normal 3 2 3" xfId="997"/>
    <cellStyle name="Normal 3 2 3 10" xfId="998"/>
    <cellStyle name="Normal 3 2 3 11" xfId="999"/>
    <cellStyle name="Normal 3 2 3 12" xfId="1000"/>
    <cellStyle name="Normal 3 2 3 13" xfId="1001"/>
    <cellStyle name="Salida 2 4 2" xfId="1002"/>
    <cellStyle name="Normal 3 2 3 14" xfId="1003"/>
    <cellStyle name="Salida 2 4 3" xfId="1004"/>
    <cellStyle name="Normal 3 2 3 15" xfId="1005"/>
    <cellStyle name="Notas 2 2 3 3" xfId="1006"/>
    <cellStyle name="Normal 3 2 3 2" xfId="1007"/>
    <cellStyle name="Notas 2 2 3 4" xfId="1008"/>
    <cellStyle name="Normal 3 2 3 3" xfId="1009"/>
    <cellStyle name="Notas 2 2 3 5" xfId="1010"/>
    <cellStyle name="Normal 3 2 3 4" xfId="1011"/>
    <cellStyle name="Normal 3 2 3 5" xfId="1012"/>
    <cellStyle name="Normal 3 2 3 6" xfId="1013"/>
    <cellStyle name="Normal 3 2 3 7" xfId="1014"/>
    <cellStyle name="Normal 3 2 3 8" xfId="1015"/>
    <cellStyle name="Normal 3 2 3 9" xfId="1016"/>
    <cellStyle name="Normal 3 2 4" xfId="1017"/>
    <cellStyle name="Normal 3 2 4 10" xfId="1018"/>
    <cellStyle name="Normal 3 2 4 12" xfId="1019"/>
    <cellStyle name="Normal 3 2 4 13" xfId="1020"/>
    <cellStyle name="Normal 3 2 4 14" xfId="1021"/>
    <cellStyle name="Normal 3 2 4 15" xfId="1022"/>
    <cellStyle name="Notas 2 2 4 3" xfId="1023"/>
    <cellStyle name="Normal 3 2 4 2" xfId="1024"/>
    <cellStyle name="Normal 3 2 4 8" xfId="1025"/>
    <cellStyle name="Normal 3 2 4 9" xfId="1026"/>
    <cellStyle name="Normal 3 2 5" xfId="1027"/>
    <cellStyle name="Normal 3 2 5 10" xfId="1028"/>
    <cellStyle name="Normal 3 2 5 11" xfId="1029"/>
    <cellStyle name="Normal 3 2 5 12" xfId="1030"/>
    <cellStyle name="Normal 3 2 5 13" xfId="1031"/>
    <cellStyle name="Normal 3 2 5 14" xfId="1032"/>
    <cellStyle name="Normal 3 2 5 15" xfId="1033"/>
    <cellStyle name="Normal 3 2 5 2" xfId="1034"/>
    <cellStyle name="Normal 3 2 5 9" xfId="1035"/>
    <cellStyle name="Normal 3 2 6" xfId="1036"/>
    <cellStyle name="Normal 3 2 6 10" xfId="1037"/>
    <cellStyle name="Normal 3 2 6 11" xfId="1038"/>
    <cellStyle name="Normal 3 2 6 2" xfId="1039"/>
    <cellStyle name="Normal 3 2 6 7" xfId="1040"/>
    <cellStyle name="Normal 3 2 6 8" xfId="1041"/>
    <cellStyle name="Normal 3 2 6 9" xfId="1042"/>
    <cellStyle name="Normal 3 2 7" xfId="1043"/>
    <cellStyle name="Normal 3 2 8" xfId="1044"/>
    <cellStyle name="Normal 3 2 9" xfId="1045"/>
    <cellStyle name="Salida 2 2 2 5" xfId="1046"/>
    <cellStyle name="Normal 3 3 2" xfId="1047"/>
    <cellStyle name="Normal 3 4 2" xfId="1048"/>
    <cellStyle name="Normal 3 5" xfId="1049"/>
    <cellStyle name="Normal 3 5 2" xfId="1050"/>
    <cellStyle name="Normal 3 6" xfId="1051"/>
    <cellStyle name="Normal 4 2" xfId="1052"/>
    <cellStyle name="Salida 2 3 2 5" xfId="1053"/>
    <cellStyle name="Normal 4 3 2" xfId="1054"/>
    <cellStyle name="Normal 4 4 2" xfId="1055"/>
    <cellStyle name="Normal 5 2" xfId="1056"/>
    <cellStyle name="Porcentual 3 10" xfId="1057"/>
    <cellStyle name="Normal 6 2" xfId="1058"/>
    <cellStyle name="Normal 7 2" xfId="1059"/>
    <cellStyle name="Título 3 3 2 2" xfId="1060"/>
    <cellStyle name="Normal 8 2" xfId="1061"/>
    <cellStyle name="Título 3 3 3" xfId="1062"/>
    <cellStyle name="Normal 9" xfId="1063"/>
    <cellStyle name="Título 3 3 3 2" xfId="1064"/>
    <cellStyle name="Normal 9 2" xfId="1065"/>
    <cellStyle name="Notas 2" xfId="1066"/>
    <cellStyle name="Notas 2 2" xfId="1067"/>
    <cellStyle name="Notas 2 2 2" xfId="1068"/>
    <cellStyle name="Notas 2 2 2 2" xfId="1069"/>
    <cellStyle name="Notas 2 2 2 2 2" xfId="1070"/>
    <cellStyle name="Notas 2 2 2 2 3" xfId="1071"/>
    <cellStyle name="Notas 2 2 2 2 4" xfId="1072"/>
    <cellStyle name="Notas 2 2 2 3" xfId="1073"/>
    <cellStyle name="Notas 2 2 2 4" xfId="1074"/>
    <cellStyle name="Notas 2 2 2 5" xfId="1075"/>
    <cellStyle name="Notas 2 2 3" xfId="1076"/>
    <cellStyle name="Notas 2 2 3 2" xfId="1077"/>
    <cellStyle name="Notas 2 2 3 2 2" xfId="1078"/>
    <cellStyle name="Notas 2 2 3 2 3" xfId="1079"/>
    <cellStyle name="Notas 2 2 3 2 4" xfId="1080"/>
    <cellStyle name="Notas 2 2 4" xfId="1081"/>
    <cellStyle name="Notas 2 2 4 2" xfId="1082"/>
    <cellStyle name="Notas 2 3" xfId="1083"/>
    <cellStyle name="Notas 2 3 2" xfId="1084"/>
    <cellStyle name="Notas 2 3 2 2" xfId="1085"/>
    <cellStyle name="Notas 2 3 2 2 2" xfId="1086"/>
    <cellStyle name="Notas 2 3 2 2 3" xfId="1087"/>
    <cellStyle name="Notas 2 3 2 2 4" xfId="1088"/>
    <cellStyle name="Notas 2 3 2 3" xfId="1089"/>
    <cellStyle name="Notas 2 3 2 4" xfId="1090"/>
    <cellStyle name="Notas 2 3 2 5" xfId="1091"/>
    <cellStyle name="Notas 2 3 3" xfId="1092"/>
    <cellStyle name="Notas 2 3 3 2" xfId="1093"/>
    <cellStyle name="Notas 2 3 3 2 2" xfId="1094"/>
    <cellStyle name="Notas 2 3 3 2 3" xfId="1095"/>
    <cellStyle name="Notas 2 3 3 2 4" xfId="1096"/>
    <cellStyle name="Notas 2 3 3 3" xfId="1097"/>
    <cellStyle name="Notas 2 3 3 4" xfId="1098"/>
    <cellStyle name="Notas 2 3 3 5" xfId="1099"/>
    <cellStyle name="Notas 2 3 4" xfId="1100"/>
    <cellStyle name="Notas 2 3 4 2" xfId="1101"/>
    <cellStyle name="Notas 2 3 4 3" xfId="1102"/>
    <cellStyle name="Notas 2 3 5" xfId="1103"/>
    <cellStyle name="Notas 2 3 6" xfId="1104"/>
    <cellStyle name="Notas 2 3 7" xfId="1105"/>
    <cellStyle name="Notas 2 4" xfId="1106"/>
    <cellStyle name="Notas 2 4 2" xfId="1107"/>
    <cellStyle name="Notas 2 4 2 2" xfId="1108"/>
    <cellStyle name="Notas 2 4 2 2 2" xfId="1109"/>
    <cellStyle name="Porcentual 3 8 2" xfId="1110"/>
    <cellStyle name="Notas 2 4 2 2 3" xfId="1111"/>
    <cellStyle name="Notas 2 4 2 2 4" xfId="1112"/>
    <cellStyle name="Notas 2 4 2 3" xfId="1113"/>
    <cellStyle name="Notas 2 4 2 4" xfId="1114"/>
    <cellStyle name="Notas 2 4 2 5" xfId="1115"/>
    <cellStyle name="Notas 2 4 3" xfId="1116"/>
    <cellStyle name="Notas 2 4 4" xfId="1117"/>
    <cellStyle name="Notas 2 4 5" xfId="1118"/>
    <cellStyle name="Notas 2 4 6" xfId="1119"/>
    <cellStyle name="Notas 2 5" xfId="1120"/>
    <cellStyle name="Notas 2 5 2 3" xfId="1121"/>
    <cellStyle name="Notas 3 2" xfId="1122"/>
    <cellStyle name="Notas 2 5 2 4" xfId="1123"/>
    <cellStyle name="Notas 2 5 4" xfId="1124"/>
    <cellStyle name="Notas 2 5 5" xfId="1125"/>
    <cellStyle name="Notas 2 6" xfId="1126"/>
    <cellStyle name="Notas 2 6 2" xfId="1127"/>
    <cellStyle name="Notas 2 6 3" xfId="1128"/>
    <cellStyle name="Notas 2 6 4" xfId="1129"/>
    <cellStyle name="Notas 2 7" xfId="1130"/>
    <cellStyle name="Notas 2 8" xfId="1131"/>
    <cellStyle name="Notas 3" xfId="1132"/>
    <cellStyle name="Notas 3 2 2" xfId="1133"/>
    <cellStyle name="Porcentual 2 4 3" xfId="1134"/>
    <cellStyle name="Notas 3 2 2 2" xfId="1135"/>
    <cellStyle name="Notas 3 2 2 2 2" xfId="1136"/>
    <cellStyle name="Notas 3 2 2 2 3" xfId="1137"/>
    <cellStyle name="Notas 3 2 2 2 4" xfId="1138"/>
    <cellStyle name="Porcentual 2 4 4" xfId="1139"/>
    <cellStyle name="Notas 3 2 2 3" xfId="1140"/>
    <cellStyle name="Notas 3 2 3" xfId="1141"/>
    <cellStyle name="Notas 3 2 3 2" xfId="1142"/>
    <cellStyle name="Notas 3 2 3 2 2" xfId="1143"/>
    <cellStyle name="Notas 3 2 3 2 3" xfId="1144"/>
    <cellStyle name="Notas 3 2 3 2 4" xfId="1145"/>
    <cellStyle name="Notas 3 2 3 3" xfId="1146"/>
    <cellStyle name="Notas 3 2 3 4" xfId="1147"/>
    <cellStyle name="Notas 3 2 3 5" xfId="1148"/>
    <cellStyle name="Notas 3 2 4" xfId="1149"/>
    <cellStyle name="Notas 3 2 4 2" xfId="1150"/>
    <cellStyle name="Notas 3 2 4 3" xfId="1151"/>
    <cellStyle name="Notas 3 2 5" xfId="1152"/>
    <cellStyle name="Notas 3 2 6" xfId="1153"/>
    <cellStyle name="Notas 3 2 7" xfId="1154"/>
    <cellStyle name="Notas 3 3" xfId="1155"/>
    <cellStyle name="Notas 3 3 2" xfId="1156"/>
    <cellStyle name="Notas 3 3 2 2" xfId="1157"/>
    <cellStyle name="Notas 3 3 2 2 2" xfId="1158"/>
    <cellStyle name="Notas 3 3 2 2 3" xfId="1159"/>
    <cellStyle name="Notas 3 3 2 3" xfId="1160"/>
    <cellStyle name="Notas 3 3 2 4" xfId="1161"/>
    <cellStyle name="Notas 3 3 2 5" xfId="1162"/>
    <cellStyle name="Notas 3 3 3" xfId="1163"/>
    <cellStyle name="Notas 3 3 3 2" xfId="1164"/>
    <cellStyle name="Notas 3 3 3 2 2" xfId="1165"/>
    <cellStyle name="Notas 3 3 3 3" xfId="1166"/>
    <cellStyle name="Notas 3 3 3 4" xfId="1167"/>
    <cellStyle name="Notas 3 3 3 5" xfId="1168"/>
    <cellStyle name="Notas 3 3 4" xfId="1169"/>
    <cellStyle name="Notas 3 3 4 2" xfId="1170"/>
    <cellStyle name="Notas 3 3 4 3" xfId="1171"/>
    <cellStyle name="Notas 3 3 5" xfId="1172"/>
    <cellStyle name="Notas 3 3 6" xfId="1173"/>
    <cellStyle name="Notas 3 3 7" xfId="1174"/>
    <cellStyle name="Notas 3 4" xfId="1175"/>
    <cellStyle name="Notas 3 4 2" xfId="1176"/>
    <cellStyle name="Notas 3 4 2 2" xfId="1177"/>
    <cellStyle name="Notas 3 4 2 2 2" xfId="1178"/>
    <cellStyle name="Notas 3 4 2 2 3" xfId="1179"/>
    <cellStyle name="Notas 3 4 2 2 4" xfId="1180"/>
    <cellStyle name="Notas 3 4 2 3" xfId="1181"/>
    <cellStyle name="Notas 3 4 2 4" xfId="1182"/>
    <cellStyle name="Notas 3 4 2 5" xfId="1183"/>
    <cellStyle name="Notas 3 4 3" xfId="1184"/>
    <cellStyle name="Notas 3 4 3 2" xfId="1185"/>
    <cellStyle name="Notas 3 4 3 3" xfId="1186"/>
    <cellStyle name="Notas 3 4 3 4" xfId="1187"/>
    <cellStyle name="Notas 3 4 4" xfId="1188"/>
    <cellStyle name="Notas 3 4 5" xfId="1189"/>
    <cellStyle name="Notas 3 4 6" xfId="1190"/>
    <cellStyle name="Notas 3 5" xfId="1191"/>
    <cellStyle name="Notas 3 5 2" xfId="1192"/>
    <cellStyle name="Notas 3 5 2 2" xfId="1193"/>
    <cellStyle name="Notas 3 5 2 3" xfId="1194"/>
    <cellStyle name="Notas 3 5 3" xfId="1195"/>
    <cellStyle name="Notas 3 5 4" xfId="1196"/>
    <cellStyle name="Notas 3 5 5" xfId="1197"/>
    <cellStyle name="Notas 3 6 3" xfId="1198"/>
    <cellStyle name="Notas 3 6 4" xfId="1199"/>
    <cellStyle name="Notas 3 7" xfId="1200"/>
    <cellStyle name="Notas 3 8" xfId="1201"/>
    <cellStyle name="Percent 2" xfId="1202"/>
    <cellStyle name="Salida 3 2 3 3" xfId="1203"/>
    <cellStyle name="Percent 2 2" xfId="1204"/>
    <cellStyle name="Percent 2 2 10" xfId="1205"/>
    <cellStyle name="Percent 2 2 11" xfId="1206"/>
    <cellStyle name="Percent 2 2 12" xfId="1207"/>
    <cellStyle name="Percent 2 2 13" xfId="1208"/>
    <cellStyle name="Percent 2 2 14" xfId="1209"/>
    <cellStyle name="Percent 2 2 15" xfId="1210"/>
    <cellStyle name="Percent 2 2 2" xfId="1211"/>
    <cellStyle name="Percent 2 2 3" xfId="1212"/>
    <cellStyle name="Percent 2 2 4" xfId="1213"/>
    <cellStyle name="Percent 2 2 5" xfId="1214"/>
    <cellStyle name="Percent 2 2 7" xfId="1215"/>
    <cellStyle name="Percent 2 2 8" xfId="1216"/>
    <cellStyle name="Percent 2 2 9" xfId="1217"/>
    <cellStyle name="Salida 3 2 3 4" xfId="1218"/>
    <cellStyle name="Percent 2 3" xfId="1219"/>
    <cellStyle name="Percent 2 4" xfId="1220"/>
    <cellStyle name="Percent 3" xfId="1221"/>
    <cellStyle name="Porcentaje 2" xfId="1222"/>
    <cellStyle name="Porcentaje 2 2" xfId="1223"/>
    <cellStyle name="Porcentaje 2 2 2" xfId="1224"/>
    <cellStyle name="Porcentaje 2 2 2 2" xfId="1225"/>
    <cellStyle name="Porcentual 2" xfId="1226"/>
    <cellStyle name="Porcentual 2 10" xfId="1227"/>
    <cellStyle name="Porcentual 2 19" xfId="1228"/>
    <cellStyle name="Porcentual 2 2" xfId="1229"/>
    <cellStyle name="Porcentual 2 2 10" xfId="1230"/>
    <cellStyle name="Porcentual 2 2 11" xfId="1231"/>
    <cellStyle name="Porcentual 2 2 12" xfId="1232"/>
    <cellStyle name="Porcentual 2 2 13" xfId="1233"/>
    <cellStyle name="Porcentual 2 2 14" xfId="1234"/>
    <cellStyle name="Porcentual 2 2 15" xfId="1235"/>
    <cellStyle name="Porcentual 2 2 16" xfId="1236"/>
    <cellStyle name="Porcentual 2 2 2" xfId="1237"/>
    <cellStyle name="Porcentual 2 2 3" xfId="1238"/>
    <cellStyle name="Porcentual 2 2 4" xfId="1239"/>
    <cellStyle name="Porcentual 2 2 5" xfId="1240"/>
    <cellStyle name="Porcentual 2 2 6" xfId="1241"/>
    <cellStyle name="Porcentual 2 2 7" xfId="1242"/>
    <cellStyle name="Porcentual 2 2 8" xfId="1243"/>
    <cellStyle name="Porcentual 2 2 9" xfId="1244"/>
    <cellStyle name="Porcentual 2 3" xfId="1245"/>
    <cellStyle name="Porcentual 2 3 10" xfId="1246"/>
    <cellStyle name="Porcentual 2 3 11" xfId="1247"/>
    <cellStyle name="Porcentual 2 3 12" xfId="1248"/>
    <cellStyle name="Porcentual 2 3 13" xfId="1249"/>
    <cellStyle name="Porcentual 2 3 14" xfId="1250"/>
    <cellStyle name="Porcentual 2 3 15" xfId="1251"/>
    <cellStyle name="Porcentual 2 3 2" xfId="1252"/>
    <cellStyle name="Porcentual 2 3 3" xfId="1253"/>
    <cellStyle name="Porcentual 2 3 4" xfId="1254"/>
    <cellStyle name="Porcentual 2 3 5" xfId="1255"/>
    <cellStyle name="Porcentual 2 3 6" xfId="1256"/>
    <cellStyle name="Porcentual 2 3 7" xfId="1257"/>
    <cellStyle name="Porcentual 2 3 8" xfId="1258"/>
    <cellStyle name="Porcentual 2 3 9" xfId="1259"/>
    <cellStyle name="Porcentual 2 4" xfId="1260"/>
    <cellStyle name="Salida 2 2 2 2 2" xfId="1261"/>
    <cellStyle name="Porcentual 2 4 10" xfId="1262"/>
    <cellStyle name="Salida 2 2 2 2 3" xfId="1263"/>
    <cellStyle name="Porcentual 2 4 11" xfId="1264"/>
    <cellStyle name="Salida 2 2 2 2 4" xfId="1265"/>
    <cellStyle name="Porcentual 2 4 12" xfId="1266"/>
    <cellStyle name="Porcentual 2 4 13" xfId="1267"/>
    <cellStyle name="Porcentual 2 4 15" xfId="1268"/>
    <cellStyle name="Porcentual 2 4 2" xfId="1269"/>
    <cellStyle name="Porcentual 2 5" xfId="1270"/>
    <cellStyle name="Porcentual 2 6" xfId="1271"/>
    <cellStyle name="Porcentual 2 7" xfId="1272"/>
    <cellStyle name="Porcentual 2 8" xfId="1273"/>
    <cellStyle name="Porcentual 2 9" xfId="1274"/>
    <cellStyle name="Porcentual 3" xfId="1275"/>
    <cellStyle name="Porcentual 3 10 2" xfId="1276"/>
    <cellStyle name="Porcentual 3 11" xfId="1277"/>
    <cellStyle name="Porcentual 3 11 2" xfId="1278"/>
    <cellStyle name="Porcentual 3 12" xfId="1279"/>
    <cellStyle name="Porcentual 3 12 2" xfId="1280"/>
    <cellStyle name="Porcentual 3 2" xfId="1281"/>
    <cellStyle name="Porcentual 3 2 2" xfId="1282"/>
    <cellStyle name="Porcentual 3 3" xfId="1283"/>
    <cellStyle name="Porcentual 3 3 2" xfId="1284"/>
    <cellStyle name="Porcentual 3 4" xfId="1285"/>
    <cellStyle name="Porcentual 3 4 2" xfId="1286"/>
    <cellStyle name="Porcentual 3 5" xfId="1287"/>
    <cellStyle name="Porcentual 3 5 2" xfId="1288"/>
    <cellStyle name="Porcentual 3 6" xfId="1289"/>
    <cellStyle name="Porcentual 3 6 2" xfId="1290"/>
    <cellStyle name="Porcentual 3 7" xfId="1291"/>
    <cellStyle name="Porcentual 3 7 2" xfId="1292"/>
    <cellStyle name="Porcentual 3 8" xfId="1293"/>
    <cellStyle name="Texto de advertencia 2" xfId="1294"/>
    <cellStyle name="Porcentual 3 9" xfId="1295"/>
    <cellStyle name="Porcentual 3 9 2" xfId="1296"/>
    <cellStyle name="Porcentual 4" xfId="1297"/>
    <cellStyle name="Porcentual 4 2" xfId="1298"/>
    <cellStyle name="Punto" xfId="1299"/>
    <cellStyle name="Punto 2" xfId="1300"/>
    <cellStyle name="Punto0" xfId="1301"/>
    <cellStyle name="Punto0 2" xfId="1302"/>
    <cellStyle name="Salida 2" xfId="1303"/>
    <cellStyle name="Salida 2 2" xfId="1304"/>
    <cellStyle name="Salida 2 2 2" xfId="1305"/>
    <cellStyle name="Salida 2 2 2 2" xfId="1306"/>
    <cellStyle name="Salida 2 2 2 3" xfId="1307"/>
    <cellStyle name="Salida 2 2 2 4" xfId="1308"/>
    <cellStyle name="Salida 2 2 3" xfId="1309"/>
    <cellStyle name="Salida 2 2 3 2" xfId="1310"/>
    <cellStyle name="Salida 2 2 3 3" xfId="1311"/>
    <cellStyle name="Salida 2 2 3 4" xfId="1312"/>
    <cellStyle name="Salida 2 2 4" xfId="1313"/>
    <cellStyle name="Salida 2 2 5" xfId="1314"/>
    <cellStyle name="Salida 2 2 6" xfId="1315"/>
    <cellStyle name="Salida 2 3" xfId="1316"/>
    <cellStyle name="Salida 2 3 2" xfId="1317"/>
    <cellStyle name="Salida 2 3 2 2" xfId="1318"/>
    <cellStyle name="Salida 2 3 2 2 2" xfId="1319"/>
    <cellStyle name="Salida 2 3 2 2 3" xfId="1320"/>
    <cellStyle name="Salida 2 3 2 2 4" xfId="1321"/>
    <cellStyle name="Salida 2 3 2 3" xfId="1322"/>
    <cellStyle name="Salida 2 3 2 4" xfId="1323"/>
    <cellStyle name="Salida 2 3 3" xfId="1324"/>
    <cellStyle name="Salida 2 3 3 2" xfId="1325"/>
    <cellStyle name="Salida 2 3 3 3" xfId="1326"/>
    <cellStyle name="Salida 2 3 3 4" xfId="1327"/>
    <cellStyle name="Salida 2 3 4" xfId="1328"/>
    <cellStyle name="Salida 2 3 5" xfId="1329"/>
    <cellStyle name="Salida 2 3 6" xfId="1330"/>
    <cellStyle name="Salida 2 4" xfId="1331"/>
    <cellStyle name="Salida 2 4 2 2" xfId="1332"/>
    <cellStyle name="Salida 2 4 2 3" xfId="1333"/>
    <cellStyle name="Salida 2 4 2 4" xfId="1334"/>
    <cellStyle name="Salida 2 4 4" xfId="1335"/>
    <cellStyle name="Salida 2 4 5" xfId="1336"/>
    <cellStyle name="Salida 2 5 2" xfId="1337"/>
    <cellStyle name="Salida 2 5 3" xfId="1338"/>
    <cellStyle name="Salida 2 5 4" xfId="1339"/>
    <cellStyle name="Salida 2 7" xfId="1340"/>
    <cellStyle name="Salida 2 8" xfId="1341"/>
    <cellStyle name="Salida 3" xfId="1342"/>
    <cellStyle name="Salida 3 2 2" xfId="1343"/>
    <cellStyle name="Salida 3 2 2 2" xfId="1344"/>
    <cellStyle name="Salida 3 2 2 2 2" xfId="1345"/>
    <cellStyle name="Salida 3 2 2 2 3" xfId="1346"/>
    <cellStyle name="Salida 3 2 2 2 4" xfId="1347"/>
    <cellStyle name="Salida 3 2 2 3" xfId="1348"/>
    <cellStyle name="Salida 3 2 2 4" xfId="1349"/>
    <cellStyle name="Salida 3 2 2 5" xfId="1350"/>
    <cellStyle name="Salida 3 2 3" xfId="1351"/>
    <cellStyle name="Salida 3 2 3 2" xfId="1352"/>
    <cellStyle name="Salida 3 2 4" xfId="1353"/>
    <cellStyle name="Salida 3 2 5" xfId="1354"/>
    <cellStyle name="Salida 3 2 6" xfId="1355"/>
    <cellStyle name="Salida 3 3 2" xfId="1356"/>
    <cellStyle name="Salida 3 3 2 2" xfId="1357"/>
    <cellStyle name="Salida 3 3 2 2 2" xfId="1358"/>
    <cellStyle name="Salida 3 3 2 2 3" xfId="1359"/>
    <cellStyle name="Salida 3 3 2 2 4" xfId="1360"/>
    <cellStyle name="Salida 3 3 2 3" xfId="1361"/>
    <cellStyle name="Salida 3 3 2 4" xfId="1362"/>
    <cellStyle name="Salida 3 3 2 5" xfId="1363"/>
    <cellStyle name="Salida 3 3 3" xfId="1364"/>
    <cellStyle name="Salida 3 3 3 2" xfId="1365"/>
    <cellStyle name="Salida 3 3 3 3" xfId="1366"/>
    <cellStyle name="Salida 3 3 3 4" xfId="1367"/>
    <cellStyle name="Salida 3 3 4" xfId="1368"/>
    <cellStyle name="Salida 3 3 5" xfId="1369"/>
    <cellStyle name="Salida 3 3 6" xfId="1370"/>
    <cellStyle name="Salida 3 4 2" xfId="1371"/>
    <cellStyle name="Salida 3 4 3" xfId="1372"/>
    <cellStyle name="Salida 3 4 4" xfId="1373"/>
    <cellStyle name="Salida 3 4 5" xfId="1374"/>
    <cellStyle name="Salida 3 5 2" xfId="1375"/>
    <cellStyle name="Salida 3 5 3" xfId="1376"/>
    <cellStyle name="Salida 3 5 4" xfId="1377"/>
    <cellStyle name="Texto de advertencia 3" xfId="1378"/>
    <cellStyle name="Texto explicativo 2" xfId="1379"/>
    <cellStyle name="Texto explicativo 3" xfId="1380"/>
    <cellStyle name="Título 1 3" xfId="1381"/>
    <cellStyle name="Título 3 2" xfId="1382"/>
    <cellStyle name="Título 3 2 2" xfId="1383"/>
    <cellStyle name="Título 3 2 2 2" xfId="1384"/>
    <cellStyle name="Título 3 2 2 2 2" xfId="1385"/>
    <cellStyle name="Título 3 2 2 3" xfId="1386"/>
    <cellStyle name="Título 3 2 2 3 2" xfId="1387"/>
    <cellStyle name="Título 3 2 2 4" xfId="1388"/>
    <cellStyle name="Título 3 2 3" xfId="1389"/>
    <cellStyle name="Título 3 2 3 2" xfId="1390"/>
    <cellStyle name="Título 3 2 3 2 2" xfId="1391"/>
    <cellStyle name="Título 3 2 3 3" xfId="1392"/>
    <cellStyle name="Título 3 2 3 3 2" xfId="1393"/>
    <cellStyle name="Título 3 2 3 4" xfId="1394"/>
    <cellStyle name="Título 3 2 4" xfId="1395"/>
    <cellStyle name="Título 3 2 4 2" xfId="1396"/>
    <cellStyle name="Título 3 2 4 2 2" xfId="1397"/>
    <cellStyle name="Título 3 2 4 3" xfId="1398"/>
    <cellStyle name="Título 3 2 4 3 2" xfId="1399"/>
    <cellStyle name="Título 3 2 4 4" xfId="1400"/>
    <cellStyle name="Título 3 2 5" xfId="1401"/>
    <cellStyle name="Título 3 2 5 2 2" xfId="1402"/>
    <cellStyle name="Título 3 2 5 3 2" xfId="1403"/>
    <cellStyle name="Título 3 2 6" xfId="1404"/>
    <cellStyle name="Título 3 2 6 2" xfId="1405"/>
    <cellStyle name="Título 3 2 6 2 2" xfId="1406"/>
    <cellStyle name="Título 3 2 6 3" xfId="1407"/>
    <cellStyle name="Título 3 2 6 3 2" xfId="1408"/>
    <cellStyle name="Título 3 2 6 4" xfId="1409"/>
    <cellStyle name="Título 3 2 7" xfId="1410"/>
    <cellStyle name="Título 3 2 7 2" xfId="1411"/>
    <cellStyle name="Título 3 2 8" xfId="1412"/>
    <cellStyle name="Título 3 2 8 2" xfId="1413"/>
    <cellStyle name="Título 3 2 9" xfId="1414"/>
    <cellStyle name="Título 3 3" xfId="1415"/>
    <cellStyle name="Título 3 3 2 2 2" xfId="1416"/>
    <cellStyle name="Título 3 3 2 3" xfId="1417"/>
    <cellStyle name="Título 3 3 2 3 2" xfId="1418"/>
    <cellStyle name="Título 3 3 2 4" xfId="1419"/>
    <cellStyle name="Título 3 3 3 3" xfId="1420"/>
    <cellStyle name="Título 3 3 3 3 2" xfId="1421"/>
    <cellStyle name="Título 3 3 3 4" xfId="1422"/>
    <cellStyle name="Título 3 3 4" xfId="1423"/>
    <cellStyle name="Título 3 3 4 2" xfId="1424"/>
    <cellStyle name="Título 3 3 4 2 2" xfId="1425"/>
    <cellStyle name="Título 3 3 4 3" xfId="1426"/>
    <cellStyle name="Título 3 3 4 3 2" xfId="1427"/>
    <cellStyle name="Título 3 3 4 4" xfId="1428"/>
    <cellStyle name="Título 3 3 5" xfId="1429"/>
    <cellStyle name="Título 3 3 5 2" xfId="1430"/>
    <cellStyle name="Título 3 3 5 2 2" xfId="1431"/>
    <cellStyle name="Título 3 3 5 3" xfId="1432"/>
    <cellStyle name="Título 3 3 5 3 2" xfId="1433"/>
    <cellStyle name="Título 3 3 5 4" xfId="1434"/>
    <cellStyle name="Título 3 3 6" xfId="1435"/>
    <cellStyle name="Título 3 3 6 3 2" xfId="1436"/>
    <cellStyle name="Título 3 3 6 4" xfId="1437"/>
    <cellStyle name="Título 3 3 7" xfId="1438"/>
    <cellStyle name="Título 3 3 7 2" xfId="1439"/>
    <cellStyle name="Título 3 3 8" xfId="1440"/>
    <cellStyle name="Título 3 3 8 2" xfId="1441"/>
    <cellStyle name="Título 3 3 9" xfId="1442"/>
    <cellStyle name="Título de hoja" xfId="1443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dLbls>
            <c:delete val="1"/>
          </c:dLbls>
          <c:trendline>
            <c:trendlineType val="poly"/>
            <c:order val="4"/>
            <c:dispRSqr val="0"/>
            <c:dispEq val="1"/>
            <c:trendlineLbl>
              <c:layout/>
              <c:numFmt formatCode="General" sourceLinked="0"/>
              <c:txPr>
                <a:bodyPr rot="0" spcFirstLastPara="0" vertOverflow="ellipsis" vert="horz" wrap="square" anchor="ctr" anchorCtr="1"/>
                <a:lstStyle/>
                <a:p>
                  <a:pPr>
                    <a:defRPr lang="es-ES"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Grafica!$AC$85:$AC$203</c:f>
              <c:numCache>
                <c:formatCode>0</c:formatCode>
                <c:ptCount val="1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</c:numCache>
            </c:numRef>
          </c:xVal>
          <c:yVal>
            <c:numRef>
              <c:f>Grafica!$AD$85:$AD$203</c:f>
              <c:numCache>
                <c:formatCode>_(* #,##0_);_(* \(#,##0\);_(* "-"??_);_(@_)</c:formatCode>
                <c:ptCount val="119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  <c:pt idx="17">
                  <c:v>1900</c:v>
                </c:pt>
                <c:pt idx="18">
                  <c:v>2000</c:v>
                </c:pt>
                <c:pt idx="19">
                  <c:v>2100</c:v>
                </c:pt>
                <c:pt idx="20">
                  <c:v>2200</c:v>
                </c:pt>
                <c:pt idx="21">
                  <c:v>2300</c:v>
                </c:pt>
                <c:pt idx="22">
                  <c:v>2400</c:v>
                </c:pt>
                <c:pt idx="23">
                  <c:v>2500</c:v>
                </c:pt>
                <c:pt idx="24">
                  <c:v>2600</c:v>
                </c:pt>
                <c:pt idx="25">
                  <c:v>2700</c:v>
                </c:pt>
                <c:pt idx="26">
                  <c:v>2800</c:v>
                </c:pt>
                <c:pt idx="27">
                  <c:v>2900</c:v>
                </c:pt>
                <c:pt idx="28">
                  <c:v>3000</c:v>
                </c:pt>
                <c:pt idx="29">
                  <c:v>3200</c:v>
                </c:pt>
                <c:pt idx="30">
                  <c:v>3300</c:v>
                </c:pt>
                <c:pt idx="31">
                  <c:v>3400</c:v>
                </c:pt>
                <c:pt idx="32">
                  <c:v>3500</c:v>
                </c:pt>
                <c:pt idx="33">
                  <c:v>3600</c:v>
                </c:pt>
                <c:pt idx="34">
                  <c:v>3700</c:v>
                </c:pt>
                <c:pt idx="35">
                  <c:v>3800</c:v>
                </c:pt>
                <c:pt idx="36">
                  <c:v>4000</c:v>
                </c:pt>
                <c:pt idx="37">
                  <c:v>4100</c:v>
                </c:pt>
                <c:pt idx="38">
                  <c:v>4200</c:v>
                </c:pt>
                <c:pt idx="39">
                  <c:v>4300</c:v>
                </c:pt>
                <c:pt idx="40">
                  <c:v>4400</c:v>
                </c:pt>
                <c:pt idx="41">
                  <c:v>4500</c:v>
                </c:pt>
                <c:pt idx="42">
                  <c:v>4600</c:v>
                </c:pt>
                <c:pt idx="43">
                  <c:v>4700</c:v>
                </c:pt>
                <c:pt idx="44">
                  <c:v>4800</c:v>
                </c:pt>
                <c:pt idx="45">
                  <c:v>4900</c:v>
                </c:pt>
                <c:pt idx="46">
                  <c:v>5000</c:v>
                </c:pt>
                <c:pt idx="47">
                  <c:v>5200</c:v>
                </c:pt>
                <c:pt idx="48">
                  <c:v>5300</c:v>
                </c:pt>
                <c:pt idx="49">
                  <c:v>5400</c:v>
                </c:pt>
                <c:pt idx="50">
                  <c:v>5500</c:v>
                </c:pt>
                <c:pt idx="51">
                  <c:v>5600</c:v>
                </c:pt>
                <c:pt idx="52">
                  <c:v>5700</c:v>
                </c:pt>
                <c:pt idx="53">
                  <c:v>5900</c:v>
                </c:pt>
                <c:pt idx="54">
                  <c:v>6000</c:v>
                </c:pt>
                <c:pt idx="55">
                  <c:v>6100</c:v>
                </c:pt>
                <c:pt idx="56">
                  <c:v>6200</c:v>
                </c:pt>
                <c:pt idx="57">
                  <c:v>6300</c:v>
                </c:pt>
                <c:pt idx="58">
                  <c:v>6400</c:v>
                </c:pt>
                <c:pt idx="59">
                  <c:v>6500</c:v>
                </c:pt>
                <c:pt idx="60">
                  <c:v>6600</c:v>
                </c:pt>
                <c:pt idx="61">
                  <c:v>6700</c:v>
                </c:pt>
                <c:pt idx="62">
                  <c:v>6800</c:v>
                </c:pt>
                <c:pt idx="63">
                  <c:v>6900</c:v>
                </c:pt>
                <c:pt idx="64">
                  <c:v>7000</c:v>
                </c:pt>
                <c:pt idx="65">
                  <c:v>7100</c:v>
                </c:pt>
                <c:pt idx="66">
                  <c:v>7200</c:v>
                </c:pt>
                <c:pt idx="67">
                  <c:v>7300</c:v>
                </c:pt>
                <c:pt idx="68">
                  <c:v>7400</c:v>
                </c:pt>
                <c:pt idx="69">
                  <c:v>7500</c:v>
                </c:pt>
                <c:pt idx="70">
                  <c:v>7600</c:v>
                </c:pt>
                <c:pt idx="71">
                  <c:v>7600</c:v>
                </c:pt>
                <c:pt idx="72">
                  <c:v>7700</c:v>
                </c:pt>
                <c:pt idx="73">
                  <c:v>7700</c:v>
                </c:pt>
                <c:pt idx="74">
                  <c:v>7800</c:v>
                </c:pt>
                <c:pt idx="75">
                  <c:v>7900</c:v>
                </c:pt>
                <c:pt idx="76">
                  <c:v>8000</c:v>
                </c:pt>
                <c:pt idx="77">
                  <c:v>8100</c:v>
                </c:pt>
                <c:pt idx="78">
                  <c:v>8200</c:v>
                </c:pt>
                <c:pt idx="79">
                  <c:v>8300</c:v>
                </c:pt>
                <c:pt idx="80">
                  <c:v>8300</c:v>
                </c:pt>
                <c:pt idx="81">
                  <c:v>8400</c:v>
                </c:pt>
                <c:pt idx="82">
                  <c:v>8400</c:v>
                </c:pt>
                <c:pt idx="83">
                  <c:v>8500</c:v>
                </c:pt>
                <c:pt idx="84">
                  <c:v>8500</c:v>
                </c:pt>
                <c:pt idx="85">
                  <c:v>8500</c:v>
                </c:pt>
                <c:pt idx="86">
                  <c:v>8600</c:v>
                </c:pt>
                <c:pt idx="87">
                  <c:v>8600</c:v>
                </c:pt>
                <c:pt idx="88">
                  <c:v>8700</c:v>
                </c:pt>
                <c:pt idx="89">
                  <c:v>8700</c:v>
                </c:pt>
                <c:pt idx="90">
                  <c:v>8800</c:v>
                </c:pt>
                <c:pt idx="91">
                  <c:v>8800</c:v>
                </c:pt>
                <c:pt idx="92">
                  <c:v>8900</c:v>
                </c:pt>
                <c:pt idx="93">
                  <c:v>8900</c:v>
                </c:pt>
                <c:pt idx="94">
                  <c:v>9000</c:v>
                </c:pt>
                <c:pt idx="95">
                  <c:v>9000</c:v>
                </c:pt>
                <c:pt idx="96">
                  <c:v>9100</c:v>
                </c:pt>
                <c:pt idx="97">
                  <c:v>9100</c:v>
                </c:pt>
                <c:pt idx="98">
                  <c:v>9200</c:v>
                </c:pt>
                <c:pt idx="99">
                  <c:v>9200</c:v>
                </c:pt>
                <c:pt idx="100">
                  <c:v>9300</c:v>
                </c:pt>
                <c:pt idx="101">
                  <c:v>9300</c:v>
                </c:pt>
                <c:pt idx="102">
                  <c:v>9400</c:v>
                </c:pt>
                <c:pt idx="103">
                  <c:v>9400</c:v>
                </c:pt>
                <c:pt idx="104">
                  <c:v>9500</c:v>
                </c:pt>
                <c:pt idx="105">
                  <c:v>9500</c:v>
                </c:pt>
                <c:pt idx="106">
                  <c:v>9500</c:v>
                </c:pt>
                <c:pt idx="107">
                  <c:v>9600</c:v>
                </c:pt>
                <c:pt idx="108">
                  <c:v>9600</c:v>
                </c:pt>
                <c:pt idx="109">
                  <c:v>9600</c:v>
                </c:pt>
                <c:pt idx="110">
                  <c:v>9700</c:v>
                </c:pt>
                <c:pt idx="111">
                  <c:v>9700</c:v>
                </c:pt>
                <c:pt idx="112">
                  <c:v>9700</c:v>
                </c:pt>
                <c:pt idx="113">
                  <c:v>9800</c:v>
                </c:pt>
                <c:pt idx="114">
                  <c:v>9800</c:v>
                </c:pt>
                <c:pt idx="115">
                  <c:v>9800</c:v>
                </c:pt>
                <c:pt idx="116">
                  <c:v>9900</c:v>
                </c:pt>
                <c:pt idx="117">
                  <c:v>9900</c:v>
                </c:pt>
                <c:pt idx="118">
                  <c:v>10000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83840"/>
        <c:axId val="56485376"/>
      </c:scatterChart>
      <c:valAx>
        <c:axId val="56483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6485376"/>
        <c:crosses val="autoZero"/>
        <c:crossBetween val="midCat"/>
      </c:valAx>
      <c:valAx>
        <c:axId val="56485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6483840"/>
        <c:crosses val="autoZero"/>
        <c:crossBetween val="midCat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s-E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35</xdr:col>
      <xdr:colOff>565095</xdr:colOff>
      <xdr:row>85</xdr:row>
      <xdr:rowOff>48024</xdr:rowOff>
    </xdr:from>
    <xdr:to>
      <xdr:col>53</xdr:col>
      <xdr:colOff>284951</xdr:colOff>
      <xdr:row>103</xdr:row>
      <xdr:rowOff>126467</xdr:rowOff>
    </xdr:to>
    <xdr:graphicFrame>
      <xdr:nvGraphicFramePr>
        <xdr:cNvPr id="2" name="1 Gráfico"/>
        <xdr:cNvGraphicFramePr/>
      </xdr:nvGraphicFramePr>
      <xdr:xfrm>
        <a:off x="27139265" y="29708475"/>
        <a:ext cx="1257871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2819400</xdr:colOff>
      <xdr:row>4</xdr:row>
      <xdr:rowOff>819150</xdr:rowOff>
    </xdr:to>
    <xdr:pic>
      <xdr:nvPicPr>
        <xdr:cNvPr id="76801" name="Object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575" y="1400175"/>
          <a:ext cx="2790825" cy="7905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16510</xdr:colOff>
      <xdr:row>0</xdr:row>
      <xdr:rowOff>200025</xdr:rowOff>
    </xdr:from>
    <xdr:to>
      <xdr:col>8</xdr:col>
      <xdr:colOff>243205</xdr:colOff>
      <xdr:row>4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635" y="200025"/>
          <a:ext cx="1941195" cy="9620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DQ370"/>
  <sheetViews>
    <sheetView zoomScale="85" zoomScaleNormal="85" topLeftCell="V88" workbookViewId="0">
      <selection activeCell="AG102" sqref="AG102"/>
    </sheetView>
  </sheetViews>
  <sheetFormatPr defaultColWidth="11" defaultRowHeight="20.25" customHeight="1"/>
  <cols>
    <col min="1" max="1" width="3" style="313" hidden="1" customWidth="1"/>
    <col min="2" max="2" width="80.7142857142857" style="313" customWidth="1"/>
    <col min="3" max="3" width="16.7142857142857" style="314" hidden="1" customWidth="1"/>
    <col min="4" max="5" width="16.7142857142857" style="315" hidden="1" customWidth="1"/>
    <col min="6" max="6" width="16.7142857142857" style="313" hidden="1" customWidth="1"/>
    <col min="7" max="7" width="17.2857142857143" style="316" customWidth="1"/>
    <col min="8" max="8" width="12.8571428571429" style="317" customWidth="1"/>
    <col min="9" max="9" width="23.1428571428571" style="318" hidden="1" customWidth="1"/>
    <col min="10" max="10" width="10.8571428571429" style="319" hidden="1" customWidth="1"/>
    <col min="11" max="11" width="16.5714285714286" style="320" hidden="1" customWidth="1"/>
    <col min="12" max="12" width="12.1428571428571" style="320" hidden="1" customWidth="1"/>
    <col min="13" max="13" width="11.8571428571429" style="321" hidden="1" customWidth="1"/>
    <col min="14" max="14" width="14.1428571428571" style="321" hidden="1" customWidth="1"/>
    <col min="15" max="15" width="14.1428571428571" style="320" customWidth="1"/>
    <col min="16" max="16" width="20.8571428571429" style="322" customWidth="1"/>
    <col min="17" max="17" width="24.1428571428571" style="323" customWidth="1"/>
    <col min="18" max="18" width="25" style="309" customWidth="1"/>
    <col min="19" max="20" width="10.7142857142857" style="324" customWidth="1"/>
    <col min="21" max="21" width="12.7142857142857" style="324" customWidth="1"/>
    <col min="22" max="22" width="13.7142857142857" style="324" customWidth="1"/>
    <col min="23" max="26" width="10.7142857142857" style="324" customWidth="1"/>
    <col min="27" max="27" width="12.7142857142857" style="324" customWidth="1"/>
    <col min="28" max="28" width="10.7142857142857" style="325" customWidth="1"/>
    <col min="29" max="29" width="12.1428571428571" style="324" customWidth="1"/>
    <col min="30" max="32" width="10.7142857142857" style="324" customWidth="1"/>
    <col min="33" max="33" width="23.7142857142857" style="324" customWidth="1"/>
    <col min="34" max="80" width="10.7142857142857" style="324" customWidth="1"/>
    <col min="81" max="119" width="11.4285714285714" style="326"/>
    <col min="120" max="121" width="11.4285714285714" style="327"/>
    <col min="122" max="16384" width="11.4285714285714" style="313"/>
  </cols>
  <sheetData>
    <row r="1" s="309" customFormat="1" customHeight="1" spans="3:121">
      <c r="C1" s="328"/>
      <c r="D1" s="329"/>
      <c r="E1" s="329"/>
      <c r="G1" s="330"/>
      <c r="H1" s="331"/>
      <c r="I1" s="398"/>
      <c r="J1" s="399"/>
      <c r="K1" s="322"/>
      <c r="L1" s="322"/>
      <c r="M1" s="323"/>
      <c r="N1" s="323"/>
      <c r="O1" s="322"/>
      <c r="P1" s="322"/>
      <c r="Q1" s="323"/>
      <c r="S1" s="324"/>
      <c r="T1" s="324"/>
      <c r="U1" s="324"/>
      <c r="V1" s="324"/>
      <c r="W1" s="324"/>
      <c r="X1" s="324"/>
      <c r="Y1" s="324"/>
      <c r="Z1" s="324"/>
      <c r="AA1" s="324"/>
      <c r="AB1" s="325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6"/>
      <c r="CD1" s="326"/>
      <c r="CE1" s="326"/>
      <c r="CF1" s="326"/>
      <c r="CG1" s="326"/>
      <c r="CH1" s="326"/>
      <c r="CI1" s="326"/>
      <c r="CJ1" s="326"/>
      <c r="CK1" s="326"/>
      <c r="CL1" s="326"/>
      <c r="CM1" s="326"/>
      <c r="CN1" s="326"/>
      <c r="CO1" s="326"/>
      <c r="CP1" s="326"/>
      <c r="CQ1" s="326"/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6"/>
      <c r="DE1" s="326"/>
      <c r="DF1" s="326"/>
      <c r="DG1" s="326"/>
      <c r="DH1" s="326"/>
      <c r="DI1" s="326"/>
      <c r="DJ1" s="326"/>
      <c r="DK1" s="326"/>
      <c r="DL1" s="326"/>
      <c r="DM1" s="326"/>
      <c r="DN1" s="326"/>
      <c r="DO1" s="326"/>
      <c r="DP1" s="326"/>
      <c r="DQ1" s="326"/>
    </row>
    <row r="2" ht="35.25" customHeight="1" spans="2:80">
      <c r="B2" s="332" t="s">
        <v>0</v>
      </c>
      <c r="C2" s="333" t="s">
        <v>1</v>
      </c>
      <c r="D2" s="333"/>
      <c r="E2" s="333"/>
      <c r="F2" s="333"/>
      <c r="G2" s="334" t="s">
        <v>1</v>
      </c>
      <c r="H2" s="334"/>
      <c r="I2" s="400"/>
      <c r="J2" s="400"/>
      <c r="K2" s="400"/>
      <c r="L2" s="400"/>
      <c r="M2" s="400"/>
      <c r="N2" s="400"/>
      <c r="O2" s="401"/>
      <c r="P2" s="401"/>
      <c r="Q2" s="463" t="s">
        <v>2</v>
      </c>
      <c r="R2" s="464" t="s">
        <v>3</v>
      </c>
      <c r="S2" s="465"/>
      <c r="T2" s="465"/>
      <c r="U2" s="465"/>
      <c r="V2" s="465"/>
      <c r="W2" s="465"/>
      <c r="X2" s="465"/>
      <c r="Y2" s="465"/>
      <c r="Z2" s="465"/>
      <c r="AA2" s="465"/>
      <c r="AB2" s="488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</row>
    <row r="3" ht="26.25" customHeight="1" spans="2:80">
      <c r="B3" s="335"/>
      <c r="C3" s="336" t="s">
        <v>4</v>
      </c>
      <c r="D3" s="336"/>
      <c r="E3" s="336"/>
      <c r="F3" s="336"/>
      <c r="G3" s="337" t="s">
        <v>4</v>
      </c>
      <c r="H3" s="337"/>
      <c r="I3" s="336"/>
      <c r="J3" s="336"/>
      <c r="K3" s="336"/>
      <c r="L3" s="336"/>
      <c r="M3" s="336"/>
      <c r="N3" s="402"/>
      <c r="O3" s="402"/>
      <c r="P3" s="402"/>
      <c r="Q3" s="466">
        <f>R8</f>
        <v>61642000</v>
      </c>
      <c r="R3" s="467"/>
      <c r="S3" s="465"/>
      <c r="T3" s="465"/>
      <c r="U3" s="465"/>
      <c r="V3" s="465"/>
      <c r="W3" s="465"/>
      <c r="X3" s="465"/>
      <c r="Y3" s="465"/>
      <c r="Z3" s="465"/>
      <c r="AA3" s="465"/>
      <c r="AB3" s="488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</row>
    <row r="4" ht="26.25" customHeight="1" spans="2:80">
      <c r="B4" s="338"/>
      <c r="C4" s="339">
        <v>40913</v>
      </c>
      <c r="D4" s="339"/>
      <c r="E4" s="339"/>
      <c r="F4" s="339"/>
      <c r="G4" s="339"/>
      <c r="H4" s="339"/>
      <c r="I4" s="403"/>
      <c r="J4" s="404"/>
      <c r="K4" s="405"/>
      <c r="L4" s="405"/>
      <c r="M4" s="405"/>
      <c r="N4" s="405"/>
      <c r="O4" s="406" t="s">
        <v>5</v>
      </c>
      <c r="P4" s="406"/>
      <c r="Q4" s="406"/>
      <c r="R4" s="468"/>
      <c r="S4" s="465"/>
      <c r="T4" s="465"/>
      <c r="U4" s="465"/>
      <c r="V4" s="465"/>
      <c r="W4" s="465"/>
      <c r="X4" s="465"/>
      <c r="Y4" s="465"/>
      <c r="Z4" s="465"/>
      <c r="AA4" s="465"/>
      <c r="AB4" s="488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465"/>
      <c r="BP4" s="465"/>
      <c r="BQ4" s="465"/>
      <c r="BR4" s="465"/>
      <c r="BS4" s="465"/>
      <c r="BT4" s="465"/>
      <c r="BU4" s="465"/>
      <c r="BV4" s="465"/>
      <c r="BW4" s="465"/>
      <c r="BX4" s="465"/>
      <c r="BY4" s="465"/>
      <c r="BZ4" s="465"/>
      <c r="CA4" s="465"/>
      <c r="CB4" s="465"/>
    </row>
    <row r="5" ht="66.75" customHeight="1" spans="2:80">
      <c r="B5" s="340" t="s">
        <v>6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469" t="s">
        <v>7</v>
      </c>
      <c r="R5" s="470"/>
      <c r="S5" s="465"/>
      <c r="T5" s="465"/>
      <c r="U5" s="465"/>
      <c r="V5" s="465"/>
      <c r="W5" s="465"/>
      <c r="X5" s="465"/>
      <c r="Y5" s="465"/>
      <c r="Z5" s="465"/>
      <c r="AA5" s="465"/>
      <c r="AB5" s="488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465"/>
      <c r="BI5" s="465"/>
      <c r="BJ5" s="465"/>
      <c r="BK5" s="465"/>
      <c r="BL5" s="465"/>
      <c r="BM5" s="465"/>
      <c r="BN5" s="465"/>
      <c r="BO5" s="465"/>
      <c r="BP5" s="465"/>
      <c r="BQ5" s="465"/>
      <c r="BR5" s="465"/>
      <c r="BS5" s="465"/>
      <c r="BT5" s="465"/>
      <c r="BU5" s="465"/>
      <c r="BV5" s="465"/>
      <c r="BW5" s="465"/>
      <c r="BX5" s="465"/>
      <c r="BY5" s="465"/>
      <c r="BZ5" s="465"/>
      <c r="CA5" s="465"/>
      <c r="CB5" s="465"/>
    </row>
    <row r="6" ht="27" customHeight="1" spans="2:103">
      <c r="B6" s="342" t="s">
        <v>8</v>
      </c>
      <c r="C6" s="343" t="s">
        <v>9</v>
      </c>
      <c r="D6" s="344" t="s">
        <v>10</v>
      </c>
      <c r="E6" s="344" t="s">
        <v>11</v>
      </c>
      <c r="F6" s="345"/>
      <c r="G6" s="343" t="s">
        <v>12</v>
      </c>
      <c r="H6" s="343" t="s">
        <v>13</v>
      </c>
      <c r="I6" s="407" t="s">
        <v>14</v>
      </c>
      <c r="J6" s="408" t="s">
        <v>15</v>
      </c>
      <c r="K6" s="409" t="s">
        <v>16</v>
      </c>
      <c r="L6" s="409" t="s">
        <v>17</v>
      </c>
      <c r="M6" s="410" t="s">
        <v>18</v>
      </c>
      <c r="N6" s="411" t="s">
        <v>2</v>
      </c>
      <c r="O6" s="409" t="s">
        <v>19</v>
      </c>
      <c r="P6" s="412" t="s">
        <v>20</v>
      </c>
      <c r="Q6" s="409" t="s">
        <v>21</v>
      </c>
      <c r="R6" s="471" t="s">
        <v>22</v>
      </c>
      <c r="S6" s="465"/>
      <c r="T6" s="465"/>
      <c r="U6" s="465"/>
      <c r="V6" s="465"/>
      <c r="W6" s="465"/>
      <c r="X6" s="465"/>
      <c r="Y6" s="465"/>
      <c r="Z6" s="465"/>
      <c r="AA6" s="465"/>
      <c r="AB6" s="488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65"/>
      <c r="BT6" s="465"/>
      <c r="BU6" s="465"/>
      <c r="BV6" s="465"/>
      <c r="BW6" s="465"/>
      <c r="BX6" s="465"/>
      <c r="BY6" s="465"/>
      <c r="BZ6" s="465"/>
      <c r="CA6" s="465"/>
      <c r="CB6" s="465"/>
      <c r="CX6" s="327"/>
      <c r="CY6" s="327"/>
    </row>
    <row r="7" ht="27" customHeight="1" spans="2:102">
      <c r="B7" s="346"/>
      <c r="C7" s="347"/>
      <c r="D7" s="348"/>
      <c r="E7" s="348"/>
      <c r="F7" s="349"/>
      <c r="G7" s="347"/>
      <c r="H7" s="347"/>
      <c r="I7" s="413"/>
      <c r="J7" s="408"/>
      <c r="K7" s="414"/>
      <c r="L7" s="414"/>
      <c r="M7" s="415"/>
      <c r="N7" s="416"/>
      <c r="O7" s="414"/>
      <c r="P7" s="417"/>
      <c r="Q7" s="414"/>
      <c r="R7" s="472"/>
      <c r="S7" s="465"/>
      <c r="T7" s="465"/>
      <c r="U7" s="465"/>
      <c r="V7" s="465"/>
      <c r="W7" s="465"/>
      <c r="X7" s="465"/>
      <c r="Y7" s="465"/>
      <c r="Z7" s="465"/>
      <c r="AA7" s="465"/>
      <c r="AB7" s="488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5"/>
      <c r="BX7" s="465"/>
      <c r="BY7" s="465"/>
      <c r="BZ7" s="465"/>
      <c r="CA7" s="465"/>
      <c r="CB7" s="465"/>
      <c r="CX7" s="494">
        <f ca="1">TODAY()</f>
        <v>43704</v>
      </c>
    </row>
    <row r="8" s="310" customFormat="1" ht="27.75" customHeight="1" spans="2:121">
      <c r="B8" s="350" t="s">
        <v>23</v>
      </c>
      <c r="C8" s="351">
        <f>E8-D8</f>
        <v>241</v>
      </c>
      <c r="D8" s="352">
        <f>MIN(D9:D74)</f>
        <v>40788</v>
      </c>
      <c r="E8" s="352">
        <f>MAX(E9:E74)</f>
        <v>41029</v>
      </c>
      <c r="F8" s="353"/>
      <c r="G8" s="354">
        <f>MIN(G9:G74)</f>
        <v>40788</v>
      </c>
      <c r="H8" s="354">
        <f>MAX(H9:H74)</f>
        <v>41029</v>
      </c>
      <c r="I8" s="418">
        <f>I9</f>
        <v>1755537591.442</v>
      </c>
      <c r="J8" s="408">
        <f>J9+J18+J53</f>
        <v>9</v>
      </c>
      <c r="K8" s="419"/>
      <c r="L8" s="408" t="s">
        <v>24</v>
      </c>
      <c r="M8" s="408"/>
      <c r="N8" s="408"/>
      <c r="O8" s="420">
        <f>IF(AND(C4&gt;=G8,C4&lt;=H8),VLOOKUP(C4,AA85:AB204,2,FALSE),"Error fecha")</f>
        <v>0.09</v>
      </c>
      <c r="P8" s="421">
        <f>P9</f>
        <v>0.0351128909460533</v>
      </c>
      <c r="Q8" s="419">
        <f>O8</f>
        <v>0.09</v>
      </c>
      <c r="R8" s="473">
        <f>R9</f>
        <v>61642000</v>
      </c>
      <c r="S8" s="465"/>
      <c r="T8" s="465"/>
      <c r="U8" s="465"/>
      <c r="V8" s="465"/>
      <c r="W8" s="465"/>
      <c r="X8" s="465"/>
      <c r="Y8" s="465"/>
      <c r="Z8" s="465"/>
      <c r="AA8" s="465"/>
      <c r="AB8" s="488"/>
      <c r="AC8" s="465"/>
      <c r="AD8" s="4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5"/>
      <c r="BA8" s="465"/>
      <c r="BB8" s="465"/>
      <c r="BC8" s="465"/>
      <c r="BD8" s="465"/>
      <c r="BE8" s="465"/>
      <c r="BF8" s="465"/>
      <c r="BG8" s="465"/>
      <c r="BH8" s="465"/>
      <c r="BI8" s="465"/>
      <c r="BJ8" s="465"/>
      <c r="BK8" s="465"/>
      <c r="BL8" s="465"/>
      <c r="BM8" s="465"/>
      <c r="BN8" s="465"/>
      <c r="BO8" s="465"/>
      <c r="BP8" s="465"/>
      <c r="BQ8" s="465"/>
      <c r="BR8" s="465"/>
      <c r="BS8" s="465"/>
      <c r="BT8" s="465"/>
      <c r="BU8" s="465"/>
      <c r="BV8" s="465"/>
      <c r="BW8" s="465"/>
      <c r="BX8" s="465"/>
      <c r="BY8" s="465"/>
      <c r="BZ8" s="465"/>
      <c r="CA8" s="465"/>
      <c r="CB8" s="465"/>
      <c r="CC8" s="491"/>
      <c r="CD8" s="491"/>
      <c r="CE8" s="491"/>
      <c r="CF8" s="491"/>
      <c r="CG8" s="491"/>
      <c r="CH8" s="491"/>
      <c r="CI8" s="491"/>
      <c r="CJ8" s="491"/>
      <c r="CK8" s="491"/>
      <c r="CL8" s="491"/>
      <c r="CM8" s="491"/>
      <c r="CN8" s="491"/>
      <c r="CO8" s="491"/>
      <c r="CP8" s="491"/>
      <c r="CQ8" s="491"/>
      <c r="CR8" s="491"/>
      <c r="CS8" s="491"/>
      <c r="CT8" s="491"/>
      <c r="CU8" s="491"/>
      <c r="CV8" s="491"/>
      <c r="CW8" s="491"/>
      <c r="CX8" s="495"/>
      <c r="CY8" s="491"/>
      <c r="CZ8" s="491"/>
      <c r="DA8" s="491"/>
      <c r="DB8" s="491"/>
      <c r="DC8" s="491"/>
      <c r="DD8" s="491"/>
      <c r="DE8" s="491"/>
      <c r="DF8" s="491"/>
      <c r="DG8" s="491"/>
      <c r="DH8" s="491"/>
      <c r="DI8" s="491"/>
      <c r="DJ8" s="491"/>
      <c r="DK8" s="491"/>
      <c r="DL8" s="491"/>
      <c r="DM8" s="491"/>
      <c r="DN8" s="491"/>
      <c r="DO8" s="491"/>
      <c r="DP8" s="498"/>
      <c r="DQ8" s="498"/>
    </row>
    <row r="9" customHeight="1" spans="2:102">
      <c r="B9" s="355" t="s">
        <v>25</v>
      </c>
      <c r="C9" s="356">
        <f>C11</f>
        <v>241</v>
      </c>
      <c r="D9" s="357">
        <f>D11</f>
        <v>40788</v>
      </c>
      <c r="E9" s="357">
        <f>E11</f>
        <v>41029</v>
      </c>
      <c r="F9" s="358"/>
      <c r="G9" s="359">
        <f>G10</f>
        <v>40788</v>
      </c>
      <c r="H9" s="359"/>
      <c r="I9" s="422">
        <f>I11</f>
        <v>1755537591.442</v>
      </c>
      <c r="J9" s="423"/>
      <c r="K9" s="424"/>
      <c r="L9" s="425"/>
      <c r="M9" s="425"/>
      <c r="N9" s="425"/>
      <c r="O9" s="426">
        <f>O11</f>
        <v>0.0672734326941935</v>
      </c>
      <c r="P9" s="427">
        <f>P11</f>
        <v>0.0351128909460533</v>
      </c>
      <c r="Q9" s="474">
        <f>IF(P9=100%,-1,IF(AND($C$4&gt;=D9,$C$4&lt;=E9),0,IF($C$4&lt;D9,-1,IF($C$4&gt;E9,1,5))))</f>
        <v>0</v>
      </c>
      <c r="R9" s="475">
        <f>R11</f>
        <v>61642000</v>
      </c>
      <c r="S9" s="465"/>
      <c r="T9" s="465"/>
      <c r="U9" s="476"/>
      <c r="V9" s="476"/>
      <c r="W9" s="465"/>
      <c r="X9" s="465"/>
      <c r="Y9" s="465"/>
      <c r="Z9" s="465"/>
      <c r="AA9" s="465"/>
      <c r="AB9" s="488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465"/>
      <c r="BC9" s="465"/>
      <c r="BD9" s="465"/>
      <c r="BE9" s="465"/>
      <c r="BF9" s="465"/>
      <c r="BG9" s="465"/>
      <c r="BH9" s="465"/>
      <c r="BI9" s="465"/>
      <c r="BJ9" s="465"/>
      <c r="BK9" s="465"/>
      <c r="BL9" s="465"/>
      <c r="BM9" s="465"/>
      <c r="BN9" s="465"/>
      <c r="BO9" s="465"/>
      <c r="BP9" s="465"/>
      <c r="BQ9" s="465"/>
      <c r="BR9" s="465"/>
      <c r="BS9" s="465"/>
      <c r="BT9" s="465"/>
      <c r="BU9" s="465"/>
      <c r="BV9" s="465"/>
      <c r="BW9" s="465"/>
      <c r="BX9" s="465"/>
      <c r="BY9" s="465"/>
      <c r="BZ9" s="465"/>
      <c r="CA9" s="465"/>
      <c r="CB9" s="465"/>
      <c r="CX9" s="496"/>
    </row>
    <row r="10" customHeight="1" spans="2:102">
      <c r="B10" s="360" t="s">
        <v>26</v>
      </c>
      <c r="C10" s="361" t="s">
        <v>27</v>
      </c>
      <c r="D10" s="362">
        <v>40788</v>
      </c>
      <c r="E10" s="362">
        <v>40788</v>
      </c>
      <c r="F10" s="363"/>
      <c r="G10" s="364">
        <f>D10</f>
        <v>40788</v>
      </c>
      <c r="H10" s="364">
        <f>E10</f>
        <v>40788</v>
      </c>
      <c r="I10" s="428">
        <v>0</v>
      </c>
      <c r="J10" s="429">
        <v>0</v>
      </c>
      <c r="K10" s="430">
        <f>I10/I9</f>
        <v>0</v>
      </c>
      <c r="L10" s="431"/>
      <c r="M10" s="431"/>
      <c r="N10" s="431"/>
      <c r="O10" s="431"/>
      <c r="P10" s="432"/>
      <c r="Q10" s="474">
        <v>1</v>
      </c>
      <c r="R10" s="477">
        <f t="shared" ref="R10:R74" si="0">I10*P10</f>
        <v>0</v>
      </c>
      <c r="S10" s="465"/>
      <c r="T10" s="465"/>
      <c r="U10" s="476"/>
      <c r="V10" s="476"/>
      <c r="W10" s="465"/>
      <c r="X10" s="465"/>
      <c r="Y10" s="465"/>
      <c r="Z10" s="465"/>
      <c r="AA10" s="465"/>
      <c r="AB10" s="488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5"/>
      <c r="BJ10" s="465"/>
      <c r="BK10" s="465"/>
      <c r="BL10" s="465"/>
      <c r="BM10" s="465"/>
      <c r="BN10" s="465"/>
      <c r="BO10" s="465"/>
      <c r="BP10" s="465"/>
      <c r="BQ10" s="465"/>
      <c r="BR10" s="465"/>
      <c r="BS10" s="465"/>
      <c r="BT10" s="465"/>
      <c r="BU10" s="465"/>
      <c r="BV10" s="465"/>
      <c r="BW10" s="465"/>
      <c r="BX10" s="465"/>
      <c r="BY10" s="465"/>
      <c r="BZ10" s="465"/>
      <c r="CA10" s="465"/>
      <c r="CB10" s="465"/>
      <c r="CX10" s="496"/>
    </row>
    <row r="11" s="311" customFormat="1" customHeight="1" spans="2:121">
      <c r="B11" s="365" t="s">
        <v>28</v>
      </c>
      <c r="C11" s="366">
        <v>241</v>
      </c>
      <c r="D11" s="367">
        <v>40788</v>
      </c>
      <c r="E11" s="367">
        <v>41029</v>
      </c>
      <c r="F11" s="368"/>
      <c r="G11" s="369">
        <f>MIN(G12:G73)</f>
        <v>40788</v>
      </c>
      <c r="H11" s="369">
        <f>MAX(H12:H73)</f>
        <v>41029</v>
      </c>
      <c r="I11" s="433">
        <f>I12+I17+I58+I62+I66+I70</f>
        <v>1755537591.442</v>
      </c>
      <c r="J11" s="434"/>
      <c r="K11" s="435">
        <f>I11/$I$9</f>
        <v>1</v>
      </c>
      <c r="L11" s="436"/>
      <c r="M11" s="436"/>
      <c r="N11" s="436"/>
      <c r="O11" s="437">
        <f>K12*O12+K17*O17+K58*O58+K62*O62+K66*O66+K70*O70</f>
        <v>0.0672734326941935</v>
      </c>
      <c r="P11" s="438">
        <f>K12*P12+K17*P17+K58*P58+K62*P62+K66*P66+K70*P70</f>
        <v>0.0351128909460533</v>
      </c>
      <c r="Q11">
        <v>0</v>
      </c>
      <c r="R11" s="478">
        <f>SUM(R12+R17+R58+R62+R66+R70)</f>
        <v>61642000</v>
      </c>
      <c r="S11" s="479"/>
      <c r="T11" s="479"/>
      <c r="U11" s="480"/>
      <c r="V11" s="480"/>
      <c r="W11" s="479"/>
      <c r="X11" s="479"/>
      <c r="Y11" s="479"/>
      <c r="Z11" s="479"/>
      <c r="AA11" s="479"/>
      <c r="AB11" s="489"/>
      <c r="AC11" s="479"/>
      <c r="AD11" s="479"/>
      <c r="AE11" s="479"/>
      <c r="AF11" s="479"/>
      <c r="AG11" s="479"/>
      <c r="AH11" s="479"/>
      <c r="AI11" s="479"/>
      <c r="AJ11" s="479"/>
      <c r="AK11" s="479"/>
      <c r="AL11" s="479"/>
      <c r="AM11" s="479"/>
      <c r="AN11" s="479"/>
      <c r="AO11" s="479"/>
      <c r="AP11" s="479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479"/>
      <c r="BC11" s="479"/>
      <c r="BD11" s="479"/>
      <c r="BE11" s="479"/>
      <c r="BF11" s="479"/>
      <c r="BG11" s="479"/>
      <c r="BH11" s="479"/>
      <c r="BI11" s="479"/>
      <c r="BJ11" s="479"/>
      <c r="BK11" s="479"/>
      <c r="BL11" s="479"/>
      <c r="BM11" s="479"/>
      <c r="BN11" s="479"/>
      <c r="BO11" s="479"/>
      <c r="BP11" s="479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92"/>
      <c r="CD11" s="492"/>
      <c r="CE11" s="492"/>
      <c r="CF11" s="492"/>
      <c r="CG11" s="492"/>
      <c r="CH11" s="492"/>
      <c r="CI11" s="492"/>
      <c r="CJ11" s="492"/>
      <c r="CK11" s="492"/>
      <c r="CL11" s="492"/>
      <c r="CM11" s="492"/>
      <c r="CN11" s="492"/>
      <c r="CO11" s="492"/>
      <c r="CP11" s="492"/>
      <c r="CQ11" s="492"/>
      <c r="CR11" s="492"/>
      <c r="CS11" s="492"/>
      <c r="CT11" s="492"/>
      <c r="CU11" s="492"/>
      <c r="CV11" s="492"/>
      <c r="CW11" s="492"/>
      <c r="CX11" s="497"/>
      <c r="CY11" s="492"/>
      <c r="CZ11" s="492"/>
      <c r="DA11" s="492"/>
      <c r="DB11" s="492"/>
      <c r="DC11" s="492"/>
      <c r="DD11" s="492"/>
      <c r="DE11" s="492"/>
      <c r="DF11" s="492"/>
      <c r="DG11" s="492"/>
      <c r="DH11" s="492"/>
      <c r="DI11" s="492"/>
      <c r="DJ11" s="492"/>
      <c r="DK11" s="492"/>
      <c r="DL11" s="492"/>
      <c r="DM11" s="492"/>
      <c r="DN11" s="492"/>
      <c r="DO11" s="492"/>
      <c r="DP11" s="499"/>
      <c r="DQ11" s="499"/>
    </row>
    <row r="12" s="311" customFormat="1" customHeight="1" spans="2:121">
      <c r="B12" s="370" t="s">
        <v>29</v>
      </c>
      <c r="C12" s="371" t="s">
        <v>30</v>
      </c>
      <c r="D12" s="372">
        <v>40788</v>
      </c>
      <c r="E12" s="372">
        <v>40817</v>
      </c>
      <c r="F12" s="373"/>
      <c r="G12" s="374">
        <f>MIN(G13:G17)</f>
        <v>40788</v>
      </c>
      <c r="H12" s="374">
        <f>MAX(H13:H17)</f>
        <v>41015</v>
      </c>
      <c r="I12" s="439">
        <f>SUM(I13:I15)</f>
        <v>61642000</v>
      </c>
      <c r="J12" s="440"/>
      <c r="K12" s="441">
        <f>I12/$I$11</f>
        <v>0.0351128909460533</v>
      </c>
      <c r="L12" s="442"/>
      <c r="M12" s="442"/>
      <c r="N12" s="442"/>
      <c r="O12" s="443">
        <f>O13*K13+O14*K14+K15*O15</f>
        <v>1</v>
      </c>
      <c r="P12" s="444">
        <f>P13*K13+K14*P14+K15*P15</f>
        <v>1</v>
      </c>
      <c r="Q12">
        <v>-1</v>
      </c>
      <c r="R12" s="481">
        <f>SUM(R13:R15)</f>
        <v>61642000</v>
      </c>
      <c r="S12" s="479"/>
      <c r="T12" s="479"/>
      <c r="U12" s="480"/>
      <c r="V12" s="480"/>
      <c r="W12" s="479"/>
      <c r="X12" s="479"/>
      <c r="Y12" s="479"/>
      <c r="Z12" s="479"/>
      <c r="AA12" s="479"/>
      <c r="AB12" s="48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92"/>
      <c r="CD12" s="492"/>
      <c r="CE12" s="492"/>
      <c r="CF12" s="492"/>
      <c r="CG12" s="492"/>
      <c r="CH12" s="492"/>
      <c r="CI12" s="492"/>
      <c r="CJ12" s="492"/>
      <c r="CK12" s="492"/>
      <c r="CL12" s="492"/>
      <c r="CM12" s="492"/>
      <c r="CN12" s="492"/>
      <c r="CO12" s="492"/>
      <c r="CP12" s="492"/>
      <c r="CQ12" s="492"/>
      <c r="CR12" s="492"/>
      <c r="CS12" s="492"/>
      <c r="CT12" s="492"/>
      <c r="CU12" s="492"/>
      <c r="CV12" s="492"/>
      <c r="CW12" s="492"/>
      <c r="CX12" s="492"/>
      <c r="CY12" s="492"/>
      <c r="CZ12" s="492"/>
      <c r="DA12" s="492"/>
      <c r="DB12" s="492"/>
      <c r="DC12" s="492"/>
      <c r="DD12" s="492"/>
      <c r="DE12" s="492"/>
      <c r="DF12" s="492"/>
      <c r="DG12" s="492"/>
      <c r="DH12" s="492"/>
      <c r="DI12" s="492"/>
      <c r="DJ12" s="492"/>
      <c r="DK12" s="492"/>
      <c r="DL12" s="492"/>
      <c r="DM12" s="492"/>
      <c r="DN12" s="492"/>
      <c r="DO12" s="492"/>
      <c r="DP12" s="499"/>
      <c r="DQ12" s="499"/>
    </row>
    <row r="13" customHeight="1" spans="2:80">
      <c r="B13" s="360" t="s">
        <v>31</v>
      </c>
      <c r="C13" s="361" t="s">
        <v>32</v>
      </c>
      <c r="D13" s="375">
        <v>40807</v>
      </c>
      <c r="E13" s="375">
        <v>40817</v>
      </c>
      <c r="F13" s="360" t="s">
        <v>33</v>
      </c>
      <c r="G13" s="376">
        <f t="shared" ref="G13:H15" si="1">D13</f>
        <v>40807</v>
      </c>
      <c r="H13" s="376">
        <f t="shared" si="1"/>
        <v>40817</v>
      </c>
      <c r="I13" s="428">
        <v>17612000</v>
      </c>
      <c r="J13" s="429"/>
      <c r="K13" s="430">
        <f>I13/$I$12</f>
        <v>0.285714285714286</v>
      </c>
      <c r="L13" s="431"/>
      <c r="M13" s="431"/>
      <c r="N13" s="431"/>
      <c r="O13" s="445">
        <f>IF($C$4&gt;E13,100%,0)</f>
        <v>1</v>
      </c>
      <c r="P13" s="446">
        <v>1</v>
      </c>
      <c r="Q13">
        <v>-1</v>
      </c>
      <c r="R13" s="477">
        <f t="shared" si="0"/>
        <v>17612000</v>
      </c>
      <c r="S13" s="465"/>
      <c r="T13" s="465"/>
      <c r="U13" s="476"/>
      <c r="V13" s="476"/>
      <c r="W13" s="465"/>
      <c r="X13" s="465"/>
      <c r="Y13" s="465"/>
      <c r="Z13" s="465"/>
      <c r="AA13" s="465"/>
      <c r="AB13" s="488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  <c r="BC13" s="465"/>
      <c r="BD13" s="465"/>
      <c r="BE13" s="465"/>
      <c r="BF13" s="465"/>
      <c r="BG13" s="465"/>
      <c r="BH13" s="465"/>
      <c r="BI13" s="465"/>
      <c r="BJ13" s="465"/>
      <c r="BK13" s="465"/>
      <c r="BL13" s="465"/>
      <c r="BM13" s="465"/>
      <c r="BN13" s="465"/>
      <c r="BO13" s="465"/>
      <c r="BP13" s="465"/>
      <c r="BQ13" s="465"/>
      <c r="BR13" s="465"/>
      <c r="BS13" s="465"/>
      <c r="BT13" s="465"/>
      <c r="BU13" s="465"/>
      <c r="BV13" s="465"/>
      <c r="BW13" s="465"/>
      <c r="BX13" s="465"/>
      <c r="BY13" s="465"/>
      <c r="BZ13" s="465"/>
      <c r="CA13" s="465"/>
      <c r="CB13" s="465"/>
    </row>
    <row r="14" customHeight="1" spans="2:80">
      <c r="B14" s="360" t="s">
        <v>34</v>
      </c>
      <c r="C14" s="361" t="s">
        <v>35</v>
      </c>
      <c r="D14" s="375">
        <v>40805</v>
      </c>
      <c r="E14" s="375">
        <v>40810</v>
      </c>
      <c r="F14" s="360" t="s">
        <v>36</v>
      </c>
      <c r="G14" s="376">
        <f t="shared" si="1"/>
        <v>40805</v>
      </c>
      <c r="H14" s="376">
        <f t="shared" si="1"/>
        <v>40810</v>
      </c>
      <c r="I14" s="428">
        <v>18870000</v>
      </c>
      <c r="J14" s="429">
        <v>15</v>
      </c>
      <c r="K14" s="430">
        <f>I14/$I$12</f>
        <v>0.306122448979592</v>
      </c>
      <c r="L14" s="431"/>
      <c r="M14" s="431"/>
      <c r="N14" s="431"/>
      <c r="O14" s="445">
        <v>1</v>
      </c>
      <c r="P14" s="446">
        <v>1</v>
      </c>
      <c r="Q14">
        <v>-1</v>
      </c>
      <c r="R14" s="477">
        <f t="shared" si="0"/>
        <v>18870000</v>
      </c>
      <c r="S14" s="465"/>
      <c r="T14" s="465"/>
      <c r="U14" s="476"/>
      <c r="V14" s="476"/>
      <c r="W14" s="465"/>
      <c r="X14" s="465"/>
      <c r="Y14" s="465"/>
      <c r="Z14" s="465"/>
      <c r="AA14" s="465"/>
      <c r="AB14" s="488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465"/>
      <c r="AX14" s="465"/>
      <c r="AY14" s="465"/>
      <c r="AZ14" s="465"/>
      <c r="BA14" s="465"/>
      <c r="BB14" s="465"/>
      <c r="BC14" s="465"/>
      <c r="BD14" s="465"/>
      <c r="BE14" s="465"/>
      <c r="BF14" s="465"/>
      <c r="BG14" s="465"/>
      <c r="BH14" s="465"/>
      <c r="BI14" s="465"/>
      <c r="BJ14" s="465"/>
      <c r="BK14" s="465"/>
      <c r="BL14" s="465"/>
      <c r="BM14" s="465"/>
      <c r="BN14" s="465"/>
      <c r="BO14" s="465"/>
      <c r="BP14" s="465"/>
      <c r="BQ14" s="465"/>
      <c r="BR14" s="465"/>
      <c r="BS14" s="465"/>
      <c r="BT14" s="465"/>
      <c r="BU14" s="465"/>
      <c r="BV14" s="465"/>
      <c r="BW14" s="465"/>
      <c r="BX14" s="465"/>
      <c r="BY14" s="465"/>
      <c r="BZ14" s="465"/>
      <c r="CA14" s="465"/>
      <c r="CB14" s="465"/>
    </row>
    <row r="15" ht="21" customHeight="1" spans="2:80">
      <c r="B15" s="360" t="s">
        <v>37</v>
      </c>
      <c r="C15" s="361" t="s">
        <v>32</v>
      </c>
      <c r="D15" s="375">
        <v>40788</v>
      </c>
      <c r="E15" s="375">
        <v>40798</v>
      </c>
      <c r="F15" s="360" t="s">
        <v>38</v>
      </c>
      <c r="G15" s="376">
        <f t="shared" si="1"/>
        <v>40788</v>
      </c>
      <c r="H15" s="376">
        <f t="shared" si="1"/>
        <v>40798</v>
      </c>
      <c r="I15" s="428">
        <v>25160000</v>
      </c>
      <c r="J15" s="429"/>
      <c r="K15" s="430">
        <f>I15/$I$12</f>
        <v>0.408163265306122</v>
      </c>
      <c r="L15" s="431"/>
      <c r="M15" s="431"/>
      <c r="N15" s="431"/>
      <c r="O15" s="445">
        <f>IF($C$4&gt;E15,100%,0)</f>
        <v>1</v>
      </c>
      <c r="P15" s="446">
        <v>1</v>
      </c>
      <c r="Q15">
        <v>-1</v>
      </c>
      <c r="R15" s="477">
        <f t="shared" si="0"/>
        <v>25160000</v>
      </c>
      <c r="S15" s="465"/>
      <c r="T15" s="465"/>
      <c r="U15" s="476"/>
      <c r="V15" s="476"/>
      <c r="W15" s="465"/>
      <c r="X15" s="465"/>
      <c r="Y15" s="465"/>
      <c r="Z15" s="465"/>
      <c r="AA15" s="465"/>
      <c r="AB15" s="488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5"/>
      <c r="AZ15" s="465"/>
      <c r="BA15" s="465"/>
      <c r="BB15" s="465"/>
      <c r="BC15" s="465"/>
      <c r="BD15" s="465"/>
      <c r="BE15" s="465"/>
      <c r="BF15" s="465"/>
      <c r="BG15" s="465"/>
      <c r="BH15" s="465"/>
      <c r="BI15" s="465"/>
      <c r="BJ15" s="465"/>
      <c r="BK15" s="465"/>
      <c r="BL15" s="465"/>
      <c r="BM15" s="465"/>
      <c r="BN15" s="465"/>
      <c r="BO15" s="465"/>
      <c r="BP15" s="465"/>
      <c r="BQ15" s="465"/>
      <c r="BR15" s="465"/>
      <c r="BS15" s="465"/>
      <c r="BT15" s="465"/>
      <c r="BU15" s="465"/>
      <c r="BV15" s="465"/>
      <c r="BW15" s="465"/>
      <c r="BX15" s="465"/>
      <c r="BY15" s="465"/>
      <c r="BZ15" s="465"/>
      <c r="CA15" s="465"/>
      <c r="CB15" s="465"/>
    </row>
    <row r="16" s="311" customFormat="1" customHeight="1" spans="2:121">
      <c r="B16" s="377" t="s">
        <v>39</v>
      </c>
      <c r="C16" s="378" t="s">
        <v>27</v>
      </c>
      <c r="D16" s="379">
        <v>40817</v>
      </c>
      <c r="E16" s="379">
        <v>40817</v>
      </c>
      <c r="F16" s="377" t="s">
        <v>40</v>
      </c>
      <c r="G16" s="380">
        <f>H15</f>
        <v>40798</v>
      </c>
      <c r="H16" s="380">
        <f>G16</f>
        <v>40798</v>
      </c>
      <c r="I16" s="447"/>
      <c r="J16" s="448"/>
      <c r="K16" s="449"/>
      <c r="L16" s="448"/>
      <c r="M16" s="448"/>
      <c r="N16" s="448"/>
      <c r="O16" s="449"/>
      <c r="P16" s="450">
        <f>P17*K17</f>
        <v>0</v>
      </c>
      <c r="Q16">
        <v>1</v>
      </c>
      <c r="R16" s="482">
        <f>R17</f>
        <v>0</v>
      </c>
      <c r="S16" s="479"/>
      <c r="T16" s="479"/>
      <c r="U16" s="480"/>
      <c r="V16" s="480"/>
      <c r="W16" s="479"/>
      <c r="X16" s="479"/>
      <c r="Y16" s="479"/>
      <c r="Z16" s="479"/>
      <c r="AA16" s="479"/>
      <c r="AB16" s="48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92"/>
      <c r="CD16" s="492"/>
      <c r="CE16" s="492"/>
      <c r="CF16" s="492"/>
      <c r="CG16" s="492"/>
      <c r="CH16" s="492"/>
      <c r="CI16" s="492"/>
      <c r="CJ16" s="492"/>
      <c r="CK16" s="492"/>
      <c r="CL16" s="492"/>
      <c r="CM16" s="492"/>
      <c r="CN16" s="492"/>
      <c r="CO16" s="492"/>
      <c r="CP16" s="492"/>
      <c r="CQ16" s="492"/>
      <c r="CR16" s="492"/>
      <c r="CS16" s="492"/>
      <c r="CT16" s="492"/>
      <c r="CU16" s="492"/>
      <c r="CV16" s="492"/>
      <c r="CW16" s="492"/>
      <c r="CX16" s="492"/>
      <c r="CY16" s="492"/>
      <c r="CZ16" s="492"/>
      <c r="DA16" s="492"/>
      <c r="DB16" s="492"/>
      <c r="DC16" s="492"/>
      <c r="DD16" s="492"/>
      <c r="DE16" s="492"/>
      <c r="DF16" s="492"/>
      <c r="DG16" s="492"/>
      <c r="DH16" s="492"/>
      <c r="DI16" s="492"/>
      <c r="DJ16" s="492"/>
      <c r="DK16" s="492"/>
      <c r="DL16" s="492"/>
      <c r="DM16" s="492"/>
      <c r="DN16" s="492"/>
      <c r="DO16" s="492"/>
      <c r="DP16" s="499"/>
      <c r="DQ16" s="499"/>
    </row>
    <row r="17" customHeight="1" spans="2:80">
      <c r="B17" s="370" t="s">
        <v>41</v>
      </c>
      <c r="C17" s="371" t="s">
        <v>42</v>
      </c>
      <c r="D17" s="372">
        <v>40832</v>
      </c>
      <c r="E17" s="372">
        <v>41015</v>
      </c>
      <c r="F17" s="370"/>
      <c r="G17" s="374">
        <f>MIN(G18:G57)</f>
        <v>40832</v>
      </c>
      <c r="H17" s="374">
        <f>MAX(H18:H56)</f>
        <v>41015</v>
      </c>
      <c r="I17" s="439">
        <f>SUM(I18+I21+I24+I27+I31+I35+I38+I42+I47+I50+I53)</f>
        <v>1424685000</v>
      </c>
      <c r="J17" s="440"/>
      <c r="K17" s="441">
        <f>I17/I11</f>
        <v>0.811537734620517</v>
      </c>
      <c r="L17" s="442"/>
      <c r="M17" s="442"/>
      <c r="N17" s="442"/>
      <c r="O17" s="443">
        <f>K18*O18+K21*O21+K24*O24+K27*O27+K31*O31+K35*O35+K38*O38+K42*O42+K47*O47+K50*O50+K53*O53</f>
        <v>0.0396291390728477</v>
      </c>
      <c r="P17" s="444">
        <f>K18*P18+K21*P21+K24*P24+K27*P27+K31*P31+K35*P35+K38*P38+K42*P42+K47*P47+K50*P50+K53*P53</f>
        <v>0</v>
      </c>
      <c r="Q17">
        <v>0</v>
      </c>
      <c r="R17" s="481">
        <f>SUM(R18+R21+R24+R27+R31+R35+R38+R42+R47+R50+R53)</f>
        <v>0</v>
      </c>
      <c r="S17" s="465"/>
      <c r="T17" s="465"/>
      <c r="U17" s="476"/>
      <c r="V17" s="476"/>
      <c r="W17" s="465"/>
      <c r="X17" s="465"/>
      <c r="Y17" s="465"/>
      <c r="Z17" s="465"/>
      <c r="AA17" s="465"/>
      <c r="AB17" s="488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5"/>
      <c r="AW17" s="465"/>
      <c r="AX17" s="465"/>
      <c r="AY17" s="465"/>
      <c r="AZ17" s="465"/>
      <c r="BA17" s="465"/>
      <c r="BB17" s="465"/>
      <c r="BC17" s="465"/>
      <c r="BD17" s="465"/>
      <c r="BE17" s="465"/>
      <c r="BF17" s="465"/>
      <c r="BG17" s="465"/>
      <c r="BH17" s="465"/>
      <c r="BI17" s="465"/>
      <c r="BJ17" s="465"/>
      <c r="BK17" s="465"/>
      <c r="BL17" s="465"/>
      <c r="BM17" s="465"/>
      <c r="BN17" s="465"/>
      <c r="BO17" s="465"/>
      <c r="BP17" s="465"/>
      <c r="BQ17" s="465"/>
      <c r="BR17" s="465"/>
      <c r="BS17" s="465"/>
      <c r="BT17" s="465"/>
      <c r="BU17" s="465"/>
      <c r="BV17" s="465"/>
      <c r="BW17" s="465"/>
      <c r="BX17" s="465"/>
      <c r="BY17" s="465"/>
      <c r="BZ17" s="465"/>
      <c r="CA17" s="465"/>
      <c r="CB17" s="465"/>
    </row>
    <row r="18" s="312" customFormat="1" ht="41.25" customHeight="1" spans="2:119">
      <c r="B18" s="381" t="s">
        <v>43</v>
      </c>
      <c r="C18" s="382" t="s">
        <v>44</v>
      </c>
      <c r="D18" s="383">
        <v>40918</v>
      </c>
      <c r="E18" s="383">
        <v>40993</v>
      </c>
      <c r="F18" s="384"/>
      <c r="G18" s="385">
        <f>MIN(G19:G20)</f>
        <v>40918</v>
      </c>
      <c r="H18" s="385">
        <f>MAX(H19:H20)</f>
        <v>40993</v>
      </c>
      <c r="I18" s="451">
        <f>SUM(I19+I20)</f>
        <v>678062000</v>
      </c>
      <c r="J18" s="452">
        <v>5</v>
      </c>
      <c r="K18" s="453">
        <f>I18/$I$17</f>
        <v>0.475938189845475</v>
      </c>
      <c r="L18" s="452"/>
      <c r="M18" s="452"/>
      <c r="N18" s="452"/>
      <c r="O18" s="453">
        <f>O19*K19+O20*K20</f>
        <v>0</v>
      </c>
      <c r="P18" s="454">
        <f>P19*K19+P20*K20</f>
        <v>0</v>
      </c>
      <c r="Q18">
        <v>-1</v>
      </c>
      <c r="R18" s="483">
        <f>SUM(R19:R20)</f>
        <v>0</v>
      </c>
      <c r="S18" s="465"/>
      <c r="T18" s="465"/>
      <c r="U18" s="476"/>
      <c r="V18" s="476"/>
      <c r="W18" s="465"/>
      <c r="X18" s="465"/>
      <c r="Y18" s="465"/>
      <c r="Z18" s="465"/>
      <c r="AA18" s="465"/>
      <c r="AB18" s="488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5"/>
      <c r="AW18" s="465"/>
      <c r="AX18" s="465"/>
      <c r="AY18" s="465"/>
      <c r="AZ18" s="465"/>
      <c r="BA18" s="465"/>
      <c r="BB18" s="465"/>
      <c r="BC18" s="465"/>
      <c r="BD18" s="465"/>
      <c r="BE18" s="465"/>
      <c r="BF18" s="465"/>
      <c r="BG18" s="465"/>
      <c r="BH18" s="465"/>
      <c r="BI18" s="465"/>
      <c r="BJ18" s="465"/>
      <c r="BK18" s="465"/>
      <c r="BL18" s="465"/>
      <c r="BM18" s="465"/>
      <c r="BN18" s="465"/>
      <c r="BO18" s="465"/>
      <c r="BP18" s="465"/>
      <c r="BQ18" s="465"/>
      <c r="BR18" s="465"/>
      <c r="BS18" s="465"/>
      <c r="BT18" s="465"/>
      <c r="BU18" s="465"/>
      <c r="BV18" s="465"/>
      <c r="BW18" s="465"/>
      <c r="BX18" s="465"/>
      <c r="BY18" s="465"/>
      <c r="BZ18" s="465"/>
      <c r="CA18" s="465"/>
      <c r="CB18" s="465"/>
      <c r="CC18" s="493"/>
      <c r="CD18" s="493"/>
      <c r="CE18" s="493"/>
      <c r="CF18" s="493"/>
      <c r="CG18" s="493"/>
      <c r="CH18" s="493"/>
      <c r="CI18" s="493"/>
      <c r="CJ18" s="493"/>
      <c r="CK18" s="493"/>
      <c r="CL18" s="493"/>
      <c r="CM18" s="493"/>
      <c r="CN18" s="493"/>
      <c r="CO18" s="493"/>
      <c r="CP18" s="493"/>
      <c r="CQ18" s="493"/>
      <c r="CR18" s="493"/>
      <c r="CS18" s="493"/>
      <c r="CT18" s="493"/>
      <c r="CU18" s="493"/>
      <c r="CV18" s="326"/>
      <c r="CW18" s="326"/>
      <c r="CX18" s="326"/>
      <c r="CY18" s="326"/>
      <c r="CZ18" s="326"/>
      <c r="DA18" s="326"/>
      <c r="DB18" s="493"/>
      <c r="DC18" s="493"/>
      <c r="DD18" s="493"/>
      <c r="DE18" s="493"/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</row>
    <row r="19" s="312" customFormat="1" customHeight="1" spans="2:119">
      <c r="B19" s="360" t="s">
        <v>45</v>
      </c>
      <c r="C19" s="361" t="s">
        <v>46</v>
      </c>
      <c r="D19" s="375">
        <v>40918</v>
      </c>
      <c r="E19" s="375">
        <v>40933</v>
      </c>
      <c r="F19" s="360" t="s">
        <v>47</v>
      </c>
      <c r="G19" s="376">
        <f>D19</f>
        <v>40918</v>
      </c>
      <c r="H19" s="376">
        <f>E19</f>
        <v>40933</v>
      </c>
      <c r="I19" s="428">
        <v>542449600</v>
      </c>
      <c r="J19" s="455">
        <v>2</v>
      </c>
      <c r="K19" s="430">
        <f>I19/I18</f>
        <v>0.8</v>
      </c>
      <c r="L19" s="455"/>
      <c r="M19" s="455"/>
      <c r="N19" s="455"/>
      <c r="O19" s="445">
        <f>IF($C$4&gt;E19,100%,0)</f>
        <v>0</v>
      </c>
      <c r="P19" s="446">
        <v>0</v>
      </c>
      <c r="Q19">
        <v>-1</v>
      </c>
      <c r="R19" s="477">
        <f t="shared" si="0"/>
        <v>0</v>
      </c>
      <c r="S19" s="465"/>
      <c r="T19" s="465"/>
      <c r="U19" s="476"/>
      <c r="V19" s="476"/>
      <c r="W19" s="465"/>
      <c r="X19" s="465"/>
      <c r="Y19" s="465"/>
      <c r="Z19" s="465"/>
      <c r="AA19" s="465"/>
      <c r="AB19" s="488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5"/>
      <c r="AW19" s="465"/>
      <c r="AX19" s="465"/>
      <c r="AY19" s="465"/>
      <c r="AZ19" s="465"/>
      <c r="BA19" s="465"/>
      <c r="BB19" s="465"/>
      <c r="BC19" s="465"/>
      <c r="BD19" s="465"/>
      <c r="BE19" s="465"/>
      <c r="BF19" s="465"/>
      <c r="BG19" s="465"/>
      <c r="BH19" s="465"/>
      <c r="BI19" s="465"/>
      <c r="BJ19" s="465"/>
      <c r="BK19" s="465"/>
      <c r="BL19" s="465"/>
      <c r="BM19" s="465"/>
      <c r="BN19" s="465"/>
      <c r="BO19" s="465"/>
      <c r="BP19" s="465"/>
      <c r="BQ19" s="465"/>
      <c r="BR19" s="465"/>
      <c r="BS19" s="465"/>
      <c r="BT19" s="465"/>
      <c r="BU19" s="465"/>
      <c r="BV19" s="465"/>
      <c r="BW19" s="465"/>
      <c r="BX19" s="465"/>
      <c r="BY19" s="465"/>
      <c r="BZ19" s="465"/>
      <c r="CA19" s="465"/>
      <c r="CB19" s="465"/>
      <c r="CC19" s="493"/>
      <c r="CD19" s="493"/>
      <c r="CE19" s="493"/>
      <c r="CF19" s="493"/>
      <c r="CG19" s="493"/>
      <c r="CH19" s="493"/>
      <c r="CI19" s="493"/>
      <c r="CJ19" s="493"/>
      <c r="CK19" s="493"/>
      <c r="CL19" s="493"/>
      <c r="CM19" s="493"/>
      <c r="CN19" s="493"/>
      <c r="CO19" s="493"/>
      <c r="CP19" s="493"/>
      <c r="CQ19" s="493"/>
      <c r="CR19" s="493"/>
      <c r="CS19" s="493"/>
      <c r="CT19" s="493"/>
      <c r="CU19" s="493"/>
      <c r="CV19" s="326"/>
      <c r="CW19" s="326"/>
      <c r="CX19" s="326"/>
      <c r="CY19" s="326"/>
      <c r="CZ19" s="326"/>
      <c r="DA19" s="326"/>
      <c r="DB19" s="493"/>
      <c r="DC19" s="493"/>
      <c r="DD19" s="493"/>
      <c r="DE19" s="493"/>
      <c r="DF19" s="493"/>
      <c r="DG19" s="493"/>
      <c r="DH19" s="493"/>
      <c r="DI19" s="493"/>
      <c r="DJ19" s="493"/>
      <c r="DK19" s="493"/>
      <c r="DL19" s="493"/>
      <c r="DM19" s="493"/>
      <c r="DN19" s="493"/>
      <c r="DO19" s="493"/>
    </row>
    <row r="20" customHeight="1" spans="2:80">
      <c r="B20" s="360" t="s">
        <v>48</v>
      </c>
      <c r="C20" s="361" t="s">
        <v>49</v>
      </c>
      <c r="D20" s="375">
        <v>40933</v>
      </c>
      <c r="E20" s="375">
        <v>40993</v>
      </c>
      <c r="F20" s="360">
        <v>10</v>
      </c>
      <c r="G20" s="376">
        <f>D20</f>
        <v>40933</v>
      </c>
      <c r="H20" s="376">
        <f>E20</f>
        <v>40993</v>
      </c>
      <c r="I20" s="428">
        <v>135612400</v>
      </c>
      <c r="J20" s="455"/>
      <c r="K20" s="430">
        <f>I20/I18</f>
        <v>0.2</v>
      </c>
      <c r="L20" s="455"/>
      <c r="M20" s="455"/>
      <c r="N20" s="455"/>
      <c r="O20" s="445">
        <f>IF($C$4&gt;E20,100%,0)</f>
        <v>0</v>
      </c>
      <c r="P20" s="446">
        <v>0</v>
      </c>
      <c r="Q20">
        <v>-1</v>
      </c>
      <c r="R20" s="477">
        <f t="shared" si="0"/>
        <v>0</v>
      </c>
      <c r="S20" s="465"/>
      <c r="T20" s="465"/>
      <c r="U20" s="476"/>
      <c r="V20" s="476"/>
      <c r="W20" s="465"/>
      <c r="X20" s="465"/>
      <c r="Y20" s="465"/>
      <c r="Z20" s="465"/>
      <c r="AA20" s="465"/>
      <c r="AB20" s="488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  <c r="AN20" s="465"/>
      <c r="AO20" s="465"/>
      <c r="AP20" s="465"/>
      <c r="AQ20" s="465"/>
      <c r="AR20" s="465"/>
      <c r="AS20" s="465"/>
      <c r="AT20" s="465"/>
      <c r="AU20" s="465"/>
      <c r="AV20" s="465"/>
      <c r="AW20" s="465"/>
      <c r="AX20" s="465"/>
      <c r="AY20" s="465"/>
      <c r="AZ20" s="465"/>
      <c r="BA20" s="465"/>
      <c r="BB20" s="465"/>
      <c r="BC20" s="465"/>
      <c r="BD20" s="465"/>
      <c r="BE20" s="465"/>
      <c r="BF20" s="465"/>
      <c r="BG20" s="465"/>
      <c r="BH20" s="465"/>
      <c r="BI20" s="465"/>
      <c r="BJ20" s="465"/>
      <c r="BK20" s="465"/>
      <c r="BL20" s="465"/>
      <c r="BM20" s="465"/>
      <c r="BN20" s="465"/>
      <c r="BO20" s="465"/>
      <c r="BP20" s="465"/>
      <c r="BQ20" s="465"/>
      <c r="BR20" s="465"/>
      <c r="BS20" s="465"/>
      <c r="BT20" s="465"/>
      <c r="BU20" s="465"/>
      <c r="BV20" s="465"/>
      <c r="BW20" s="465"/>
      <c r="BX20" s="465"/>
      <c r="BY20" s="465"/>
      <c r="BZ20" s="465"/>
      <c r="CA20" s="465"/>
      <c r="CB20" s="465"/>
    </row>
    <row r="21" s="311" customFormat="1" ht="43.5" customHeight="1" spans="2:121">
      <c r="B21" s="381" t="s">
        <v>50</v>
      </c>
      <c r="C21" s="382" t="s">
        <v>51</v>
      </c>
      <c r="D21" s="383">
        <v>40918</v>
      </c>
      <c r="E21" s="383">
        <v>40963</v>
      </c>
      <c r="F21" s="384"/>
      <c r="G21" s="385">
        <f>MIN(G22:G23)</f>
        <v>40918</v>
      </c>
      <c r="H21" s="385">
        <f>MAX(H22:H23)</f>
        <v>40963</v>
      </c>
      <c r="I21" s="451">
        <f>SUM(I22+I23)</f>
        <v>90576000</v>
      </c>
      <c r="J21" s="452"/>
      <c r="K21" s="453">
        <f>I21/$I$17</f>
        <v>0.0635761589403974</v>
      </c>
      <c r="L21" s="452"/>
      <c r="M21" s="452"/>
      <c r="N21" s="452"/>
      <c r="O21" s="453">
        <f>O22*K22+O23*K23</f>
        <v>0</v>
      </c>
      <c r="P21" s="454">
        <f>P22*K22+P23*K23</f>
        <v>0</v>
      </c>
      <c r="Q21">
        <v>-1</v>
      </c>
      <c r="R21" s="483">
        <f>SUM(R22:R23)</f>
        <v>0</v>
      </c>
      <c r="S21" s="479"/>
      <c r="T21" s="479"/>
      <c r="U21" s="480"/>
      <c r="V21" s="480"/>
      <c r="W21" s="479"/>
      <c r="X21" s="479"/>
      <c r="Y21" s="479"/>
      <c r="Z21" s="479"/>
      <c r="AA21" s="479"/>
      <c r="AB21" s="489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92"/>
      <c r="CD21" s="492"/>
      <c r="CE21" s="492"/>
      <c r="CF21" s="492"/>
      <c r="CG21" s="492"/>
      <c r="CH21" s="492"/>
      <c r="CI21" s="492"/>
      <c r="CJ21" s="492"/>
      <c r="CK21" s="492"/>
      <c r="CL21" s="492"/>
      <c r="CM21" s="492"/>
      <c r="CN21" s="492"/>
      <c r="CO21" s="492"/>
      <c r="CP21" s="492"/>
      <c r="CQ21" s="492"/>
      <c r="CR21" s="492"/>
      <c r="CS21" s="492"/>
      <c r="CT21" s="492"/>
      <c r="CU21" s="492"/>
      <c r="CV21" s="492"/>
      <c r="CW21" s="492"/>
      <c r="CX21" s="492"/>
      <c r="CY21" s="492"/>
      <c r="CZ21" s="492"/>
      <c r="DA21" s="492"/>
      <c r="DB21" s="492"/>
      <c r="DC21" s="492"/>
      <c r="DD21" s="492"/>
      <c r="DE21" s="492"/>
      <c r="DF21" s="492"/>
      <c r="DG21" s="492"/>
      <c r="DH21" s="492"/>
      <c r="DI21" s="492"/>
      <c r="DJ21" s="492"/>
      <c r="DK21" s="492"/>
      <c r="DL21" s="492"/>
      <c r="DM21" s="492"/>
      <c r="DN21" s="492"/>
      <c r="DO21" s="492"/>
      <c r="DP21" s="499"/>
      <c r="DQ21" s="499"/>
    </row>
    <row r="22" customHeight="1" spans="2:80">
      <c r="B22" s="360" t="s">
        <v>45</v>
      </c>
      <c r="C22" s="361" t="s">
        <v>46</v>
      </c>
      <c r="D22" s="375">
        <v>40918</v>
      </c>
      <c r="E22" s="375">
        <v>40933</v>
      </c>
      <c r="F22" s="360" t="s">
        <v>47</v>
      </c>
      <c r="G22" s="376">
        <f>D22</f>
        <v>40918</v>
      </c>
      <c r="H22" s="376">
        <f>E22</f>
        <v>40933</v>
      </c>
      <c r="I22" s="428">
        <v>72460800</v>
      </c>
      <c r="J22" s="431"/>
      <c r="K22" s="430">
        <f>I22/I21</f>
        <v>0.8</v>
      </c>
      <c r="L22" s="431"/>
      <c r="M22" s="431"/>
      <c r="N22" s="431"/>
      <c r="O22" s="445">
        <f>IF($C$4&gt;E22,100%,0)</f>
        <v>0</v>
      </c>
      <c r="P22" s="446">
        <v>0</v>
      </c>
      <c r="Q22">
        <v>-1</v>
      </c>
      <c r="R22" s="477">
        <f t="shared" si="0"/>
        <v>0</v>
      </c>
      <c r="S22" s="465"/>
      <c r="T22" s="465"/>
      <c r="U22" s="476"/>
      <c r="V22" s="476"/>
      <c r="W22" s="465"/>
      <c r="X22" s="465"/>
      <c r="Y22" s="465"/>
      <c r="Z22" s="465"/>
      <c r="AA22" s="465"/>
      <c r="AB22" s="488"/>
      <c r="AC22" s="465"/>
      <c r="AD22" s="465"/>
      <c r="AE22" s="465"/>
      <c r="AF22" s="465"/>
      <c r="AG22" s="465"/>
      <c r="AH22" s="465"/>
      <c r="AI22" s="465"/>
      <c r="AJ22" s="465"/>
      <c r="AK22" s="465"/>
      <c r="AL22" s="465"/>
      <c r="AM22" s="465"/>
      <c r="AN22" s="465"/>
      <c r="AO22" s="465"/>
      <c r="AP22" s="465"/>
      <c r="AQ22" s="465"/>
      <c r="AR22" s="465"/>
      <c r="AS22" s="465"/>
      <c r="AT22" s="465"/>
      <c r="AU22" s="465"/>
      <c r="AV22" s="465"/>
      <c r="AW22" s="465"/>
      <c r="AX22" s="465"/>
      <c r="AY22" s="465"/>
      <c r="AZ22" s="465"/>
      <c r="BA22" s="465"/>
      <c r="BB22" s="465"/>
      <c r="BC22" s="465"/>
      <c r="BD22" s="465"/>
      <c r="BE22" s="465"/>
      <c r="BF22" s="465"/>
      <c r="BG22" s="465"/>
      <c r="BH22" s="465"/>
      <c r="BI22" s="465"/>
      <c r="BJ22" s="465"/>
      <c r="BK22" s="465"/>
      <c r="BL22" s="465"/>
      <c r="BM22" s="465"/>
      <c r="BN22" s="465"/>
      <c r="BO22" s="465"/>
      <c r="BP22" s="465"/>
      <c r="BQ22" s="465"/>
      <c r="BR22" s="465"/>
      <c r="BS22" s="465"/>
      <c r="BT22" s="465"/>
      <c r="BU22" s="465"/>
      <c r="BV22" s="465"/>
      <c r="BW22" s="465"/>
      <c r="BX22" s="465"/>
      <c r="BY22" s="465"/>
      <c r="BZ22" s="465"/>
      <c r="CA22" s="465"/>
      <c r="CB22" s="465"/>
    </row>
    <row r="23" customHeight="1" spans="2:80">
      <c r="B23" s="360" t="s">
        <v>48</v>
      </c>
      <c r="C23" s="361" t="s">
        <v>52</v>
      </c>
      <c r="D23" s="375">
        <v>40933</v>
      </c>
      <c r="E23" s="375">
        <v>40963</v>
      </c>
      <c r="F23" s="360">
        <v>13</v>
      </c>
      <c r="G23" s="376">
        <f>D23</f>
        <v>40933</v>
      </c>
      <c r="H23" s="376">
        <f>E23</f>
        <v>40963</v>
      </c>
      <c r="I23" s="428">
        <v>18115200</v>
      </c>
      <c r="J23" s="431">
        <v>1</v>
      </c>
      <c r="K23" s="430">
        <f>I23/I21</f>
        <v>0.2</v>
      </c>
      <c r="L23" s="431"/>
      <c r="M23" s="431"/>
      <c r="N23" s="431"/>
      <c r="O23" s="445">
        <f>IF($C$4&gt;E23,100%,0)</f>
        <v>0</v>
      </c>
      <c r="P23" s="446">
        <v>0</v>
      </c>
      <c r="Q23">
        <v>-1</v>
      </c>
      <c r="R23" s="477">
        <f t="shared" si="0"/>
        <v>0</v>
      </c>
      <c r="S23" s="465"/>
      <c r="T23" s="465"/>
      <c r="U23" s="476"/>
      <c r="V23" s="476"/>
      <c r="W23" s="465"/>
      <c r="X23" s="465"/>
      <c r="Y23" s="465"/>
      <c r="Z23" s="465"/>
      <c r="AA23" s="465"/>
      <c r="AB23" s="488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5"/>
      <c r="AV23" s="465"/>
      <c r="AW23" s="46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465"/>
      <c r="BP23" s="465"/>
      <c r="BQ23" s="465"/>
      <c r="BR23" s="465"/>
      <c r="BS23" s="465"/>
      <c r="BT23" s="465"/>
      <c r="BU23" s="465"/>
      <c r="BV23" s="465"/>
      <c r="BW23" s="465"/>
      <c r="BX23" s="465"/>
      <c r="BY23" s="465"/>
      <c r="BZ23" s="465"/>
      <c r="CA23" s="465"/>
      <c r="CB23" s="465"/>
    </row>
    <row r="24" ht="30.75" customHeight="1" spans="2:80">
      <c r="B24" s="381" t="s">
        <v>53</v>
      </c>
      <c r="C24" s="382" t="s">
        <v>52</v>
      </c>
      <c r="D24" s="383">
        <v>40918</v>
      </c>
      <c r="E24" s="383">
        <v>40948</v>
      </c>
      <c r="F24" s="384"/>
      <c r="G24" s="385">
        <f>MIN(G25:G26)</f>
        <v>40918</v>
      </c>
      <c r="H24" s="385">
        <f>MAX(H25:H26)</f>
        <v>40948</v>
      </c>
      <c r="I24" s="451">
        <f>SUM(I25+I26)</f>
        <v>32204800</v>
      </c>
      <c r="J24" s="452">
        <v>1</v>
      </c>
      <c r="K24" s="453">
        <f>I24/$I$17</f>
        <v>0.0226048565121413</v>
      </c>
      <c r="L24" s="452"/>
      <c r="M24" s="452"/>
      <c r="N24" s="452"/>
      <c r="O24" s="453">
        <f>O25*K25+O26*K26</f>
        <v>0</v>
      </c>
      <c r="P24" s="454">
        <f>P25*K25+P26*K26</f>
        <v>0</v>
      </c>
      <c r="Q24">
        <v>-1</v>
      </c>
      <c r="R24" s="483">
        <f>SUM(R25:R26)</f>
        <v>0</v>
      </c>
      <c r="S24" s="465"/>
      <c r="T24" s="465"/>
      <c r="U24" s="476"/>
      <c r="V24" s="476"/>
      <c r="W24" s="465"/>
      <c r="X24" s="465"/>
      <c r="Y24" s="465"/>
      <c r="Z24" s="465"/>
      <c r="AA24" s="465"/>
      <c r="AB24" s="488"/>
      <c r="AC24" s="465"/>
      <c r="AD24" s="465"/>
      <c r="AE24" s="465"/>
      <c r="AF24" s="465"/>
      <c r="AG24" s="465"/>
      <c r="AH24" s="465"/>
      <c r="AI24" s="465"/>
      <c r="AJ24" s="465"/>
      <c r="AK24" s="465"/>
      <c r="AL24" s="465"/>
      <c r="AM24" s="465"/>
      <c r="AN24" s="465"/>
      <c r="AO24" s="465"/>
      <c r="AP24" s="465"/>
      <c r="AQ24" s="465"/>
      <c r="AR24" s="465"/>
      <c r="AS24" s="465"/>
      <c r="AT24" s="465"/>
      <c r="AU24" s="465"/>
      <c r="AV24" s="465"/>
      <c r="AW24" s="46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465"/>
      <c r="BP24" s="465"/>
      <c r="BQ24" s="465"/>
      <c r="BR24" s="465"/>
      <c r="BS24" s="465"/>
      <c r="BT24" s="465"/>
      <c r="BU24" s="465"/>
      <c r="BV24" s="465"/>
      <c r="BW24" s="465"/>
      <c r="BX24" s="465"/>
      <c r="BY24" s="465"/>
      <c r="BZ24" s="465"/>
      <c r="CA24" s="465"/>
      <c r="CB24" s="465"/>
    </row>
    <row r="25" customHeight="1" spans="2:80">
      <c r="B25" s="360" t="s">
        <v>54</v>
      </c>
      <c r="C25" s="361" t="s">
        <v>52</v>
      </c>
      <c r="D25" s="375">
        <v>40918</v>
      </c>
      <c r="E25" s="375">
        <v>40948</v>
      </c>
      <c r="F25" s="360" t="s">
        <v>55</v>
      </c>
      <c r="G25" s="376">
        <f>D25</f>
        <v>40918</v>
      </c>
      <c r="H25" s="376">
        <f>E25</f>
        <v>40948</v>
      </c>
      <c r="I25" s="428">
        <v>25763840</v>
      </c>
      <c r="J25" s="455">
        <v>2</v>
      </c>
      <c r="K25" s="430">
        <f>I25/I24</f>
        <v>0.8</v>
      </c>
      <c r="L25" s="455"/>
      <c r="M25" s="455"/>
      <c r="N25" s="455"/>
      <c r="O25" s="445">
        <f t="shared" ref="O25:O56" si="2">IF($C$4&gt;E25,100%,0)</f>
        <v>0</v>
      </c>
      <c r="P25" s="446">
        <v>0</v>
      </c>
      <c r="Q25">
        <v>-1</v>
      </c>
      <c r="R25" s="477">
        <f t="shared" si="0"/>
        <v>0</v>
      </c>
      <c r="S25" s="465"/>
      <c r="T25" s="465"/>
      <c r="U25" s="476"/>
      <c r="V25" s="476"/>
      <c r="W25" s="465"/>
      <c r="X25" s="465"/>
      <c r="Y25" s="465"/>
      <c r="Z25" s="465"/>
      <c r="AA25" s="465"/>
      <c r="AB25" s="488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465"/>
      <c r="BP25" s="465"/>
      <c r="BQ25" s="465"/>
      <c r="BR25" s="465"/>
      <c r="BS25" s="465"/>
      <c r="BT25" s="465"/>
      <c r="BU25" s="465"/>
      <c r="BV25" s="465"/>
      <c r="BW25" s="465"/>
      <c r="BX25" s="465"/>
      <c r="BY25" s="465"/>
      <c r="BZ25" s="465"/>
      <c r="CA25" s="465"/>
      <c r="CB25" s="465"/>
    </row>
    <row r="26" customHeight="1" spans="2:80">
      <c r="B26" s="360" t="s">
        <v>56</v>
      </c>
      <c r="C26" s="361" t="s">
        <v>32</v>
      </c>
      <c r="D26" s="375">
        <v>40938</v>
      </c>
      <c r="E26" s="375">
        <v>40948</v>
      </c>
      <c r="F26" s="360" t="s">
        <v>57</v>
      </c>
      <c r="G26" s="376">
        <f>D26</f>
        <v>40938</v>
      </c>
      <c r="H26" s="376">
        <f>E26</f>
        <v>40948</v>
      </c>
      <c r="I26" s="428">
        <v>6440960</v>
      </c>
      <c r="J26" s="431">
        <v>2</v>
      </c>
      <c r="K26" s="430">
        <f>I26/I24</f>
        <v>0.2</v>
      </c>
      <c r="L26" s="431"/>
      <c r="M26" s="431"/>
      <c r="N26" s="431"/>
      <c r="O26" s="445">
        <f t="shared" si="2"/>
        <v>0</v>
      </c>
      <c r="P26" s="446">
        <v>0</v>
      </c>
      <c r="Q26">
        <v>-1</v>
      </c>
      <c r="R26" s="477">
        <f t="shared" si="0"/>
        <v>0</v>
      </c>
      <c r="S26" s="465"/>
      <c r="T26" s="465"/>
      <c r="U26" s="476"/>
      <c r="V26" s="476"/>
      <c r="W26" s="465"/>
      <c r="X26" s="465"/>
      <c r="Y26" s="465"/>
      <c r="Z26" s="465"/>
      <c r="AA26" s="465"/>
      <c r="AB26" s="488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65"/>
      <c r="BW26" s="465"/>
      <c r="BX26" s="465"/>
      <c r="BY26" s="465"/>
      <c r="BZ26" s="465"/>
      <c r="CA26" s="465"/>
      <c r="CB26" s="465"/>
    </row>
    <row r="27" ht="27" customHeight="1" spans="2:80">
      <c r="B27" s="381" t="s">
        <v>58</v>
      </c>
      <c r="C27" s="382" t="s">
        <v>59</v>
      </c>
      <c r="D27" s="383">
        <v>40948</v>
      </c>
      <c r="E27" s="383">
        <v>40964</v>
      </c>
      <c r="F27" s="384"/>
      <c r="G27" s="385">
        <f>MIN(G28:G30)</f>
        <v>40948</v>
      </c>
      <c r="H27" s="385">
        <f>MAX(H28:H30)</f>
        <v>40964</v>
      </c>
      <c r="I27" s="451">
        <f>SUM(I28+I29+I30)</f>
        <v>239523200</v>
      </c>
      <c r="J27" s="452">
        <v>3</v>
      </c>
      <c r="K27" s="453">
        <f>I27/$I$17</f>
        <v>0.168123620309051</v>
      </c>
      <c r="L27" s="452"/>
      <c r="M27" s="452"/>
      <c r="N27" s="452"/>
      <c r="O27" s="453">
        <f>O28*K28+O29*K29+K30*O30</f>
        <v>0</v>
      </c>
      <c r="P27" s="454">
        <f>P28*K28+P29*K29+K30*P30</f>
        <v>0</v>
      </c>
      <c r="Q27">
        <v>-1</v>
      </c>
      <c r="R27" s="483">
        <f>SUM(R28:R30)</f>
        <v>0</v>
      </c>
      <c r="S27" s="465"/>
      <c r="T27" s="465"/>
      <c r="U27" s="476"/>
      <c r="V27" s="476"/>
      <c r="W27" s="465"/>
      <c r="X27" s="465"/>
      <c r="Y27" s="465"/>
      <c r="Z27" s="465"/>
      <c r="AA27" s="465"/>
      <c r="AB27" s="488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5"/>
      <c r="AS27" s="465"/>
      <c r="AT27" s="465"/>
      <c r="AU27" s="465"/>
      <c r="AV27" s="465"/>
      <c r="AW27" s="46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465"/>
      <c r="BP27" s="465"/>
      <c r="BQ27" s="465"/>
      <c r="BR27" s="465"/>
      <c r="BS27" s="465"/>
      <c r="BT27" s="465"/>
      <c r="BU27" s="465"/>
      <c r="BV27" s="465"/>
      <c r="BW27" s="465"/>
      <c r="BX27" s="465"/>
      <c r="BY27" s="465"/>
      <c r="BZ27" s="465"/>
      <c r="CA27" s="465"/>
      <c r="CB27" s="465"/>
    </row>
    <row r="28" customHeight="1" spans="2:80">
      <c r="B28" s="360" t="s">
        <v>60</v>
      </c>
      <c r="C28" s="361" t="s">
        <v>61</v>
      </c>
      <c r="D28" s="375">
        <v>40948</v>
      </c>
      <c r="E28" s="375">
        <v>40955</v>
      </c>
      <c r="F28" s="360">
        <v>16</v>
      </c>
      <c r="G28" s="376">
        <f t="shared" ref="G28:H30" si="3">D28</f>
        <v>40948</v>
      </c>
      <c r="H28" s="376">
        <f t="shared" si="3"/>
        <v>40955</v>
      </c>
      <c r="I28" s="428">
        <v>79042656</v>
      </c>
      <c r="J28" s="431"/>
      <c r="K28" s="430">
        <f>I28/I27</f>
        <v>0.33</v>
      </c>
      <c r="L28" s="431"/>
      <c r="M28" s="431"/>
      <c r="N28" s="431"/>
      <c r="O28" s="445">
        <f t="shared" si="2"/>
        <v>0</v>
      </c>
      <c r="P28" s="446">
        <v>0</v>
      </c>
      <c r="Q28">
        <v>-1</v>
      </c>
      <c r="R28" s="477">
        <f t="shared" si="0"/>
        <v>0</v>
      </c>
      <c r="S28" s="465"/>
      <c r="T28" s="465"/>
      <c r="U28" s="476"/>
      <c r="V28" s="476"/>
      <c r="W28" s="465"/>
      <c r="X28" s="465"/>
      <c r="Y28" s="465"/>
      <c r="Z28" s="465"/>
      <c r="AA28" s="465"/>
      <c r="AB28" s="488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5"/>
      <c r="AS28" s="465"/>
      <c r="AT28" s="465"/>
      <c r="AU28" s="465"/>
      <c r="AV28" s="465"/>
      <c r="AW28" s="465"/>
      <c r="AX28" s="465"/>
      <c r="AY28" s="465"/>
      <c r="AZ28" s="465"/>
      <c r="BA28" s="465"/>
      <c r="BB28" s="465"/>
      <c r="BC28" s="465"/>
      <c r="BD28" s="465"/>
      <c r="BE28" s="465"/>
      <c r="BF28" s="465"/>
      <c r="BG28" s="465"/>
      <c r="BH28" s="465"/>
      <c r="BI28" s="465"/>
      <c r="BJ28" s="465"/>
      <c r="BK28" s="465"/>
      <c r="BL28" s="465"/>
      <c r="BM28" s="465"/>
      <c r="BN28" s="465"/>
      <c r="BO28" s="465"/>
      <c r="BP28" s="465"/>
      <c r="BQ28" s="465"/>
      <c r="BR28" s="465"/>
      <c r="BS28" s="465"/>
      <c r="BT28" s="465"/>
      <c r="BU28" s="465"/>
      <c r="BV28" s="465"/>
      <c r="BW28" s="465"/>
      <c r="BX28" s="465"/>
      <c r="BY28" s="465"/>
      <c r="BZ28" s="465"/>
      <c r="CA28" s="465"/>
      <c r="CB28" s="465"/>
    </row>
    <row r="29" customHeight="1" spans="2:80">
      <c r="B29" s="360" t="s">
        <v>62</v>
      </c>
      <c r="C29" s="361" t="s">
        <v>35</v>
      </c>
      <c r="D29" s="375">
        <v>40955</v>
      </c>
      <c r="E29" s="375">
        <v>40960</v>
      </c>
      <c r="F29" s="360">
        <v>19</v>
      </c>
      <c r="G29" s="376">
        <f t="shared" si="3"/>
        <v>40955</v>
      </c>
      <c r="H29" s="376">
        <f t="shared" si="3"/>
        <v>40960</v>
      </c>
      <c r="I29" s="428">
        <v>79042656</v>
      </c>
      <c r="J29" s="431"/>
      <c r="K29" s="430">
        <f>I29/I27</f>
        <v>0.33</v>
      </c>
      <c r="L29" s="431"/>
      <c r="M29" s="431"/>
      <c r="N29" s="431"/>
      <c r="O29" s="445">
        <f t="shared" si="2"/>
        <v>0</v>
      </c>
      <c r="P29" s="446">
        <v>0</v>
      </c>
      <c r="Q29">
        <v>-1</v>
      </c>
      <c r="R29" s="477">
        <f t="shared" si="0"/>
        <v>0</v>
      </c>
      <c r="S29" s="465"/>
      <c r="T29" s="465"/>
      <c r="U29" s="476"/>
      <c r="V29" s="476"/>
      <c r="W29" s="465"/>
      <c r="X29" s="465"/>
      <c r="Y29" s="465"/>
      <c r="Z29" s="465"/>
      <c r="AA29" s="465"/>
      <c r="AB29" s="488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5"/>
      <c r="AN29" s="465"/>
      <c r="AO29" s="465"/>
      <c r="AP29" s="465"/>
      <c r="AQ29" s="465"/>
      <c r="AR29" s="465"/>
      <c r="AS29" s="465"/>
      <c r="AT29" s="465"/>
      <c r="AU29" s="465"/>
      <c r="AV29" s="465"/>
      <c r="AW29" s="465"/>
      <c r="AX29" s="465"/>
      <c r="AY29" s="465"/>
      <c r="AZ29" s="465"/>
      <c r="BA29" s="465"/>
      <c r="BB29" s="465"/>
      <c r="BC29" s="465"/>
      <c r="BD29" s="465"/>
      <c r="BE29" s="465"/>
      <c r="BF29" s="465"/>
      <c r="BG29" s="465"/>
      <c r="BH29" s="465"/>
      <c r="BI29" s="465"/>
      <c r="BJ29" s="465"/>
      <c r="BK29" s="465"/>
      <c r="BL29" s="465"/>
      <c r="BM29" s="465"/>
      <c r="BN29" s="465"/>
      <c r="BO29" s="465"/>
      <c r="BP29" s="465"/>
      <c r="BQ29" s="465"/>
      <c r="BR29" s="465"/>
      <c r="BS29" s="465"/>
      <c r="BT29" s="465"/>
      <c r="BU29" s="465"/>
      <c r="BV29" s="465"/>
      <c r="BW29" s="465"/>
      <c r="BX29" s="465"/>
      <c r="BY29" s="465"/>
      <c r="BZ29" s="465"/>
      <c r="CA29" s="465"/>
      <c r="CB29" s="465"/>
    </row>
    <row r="30" ht="23.25" customHeight="1" spans="2:80">
      <c r="B30" s="360" t="s">
        <v>63</v>
      </c>
      <c r="C30" s="361" t="s">
        <v>64</v>
      </c>
      <c r="D30" s="375">
        <v>40960</v>
      </c>
      <c r="E30" s="375">
        <v>40964</v>
      </c>
      <c r="F30" s="360">
        <v>20</v>
      </c>
      <c r="G30" s="376">
        <f t="shared" si="3"/>
        <v>40960</v>
      </c>
      <c r="H30" s="376">
        <f t="shared" si="3"/>
        <v>40964</v>
      </c>
      <c r="I30" s="428">
        <v>81437888</v>
      </c>
      <c r="J30" s="431">
        <v>2</v>
      </c>
      <c r="K30" s="430">
        <f>I30/I27</f>
        <v>0.34</v>
      </c>
      <c r="L30" s="431"/>
      <c r="M30" s="431"/>
      <c r="N30" s="431"/>
      <c r="O30" s="445">
        <f t="shared" si="2"/>
        <v>0</v>
      </c>
      <c r="P30" s="446">
        <v>0</v>
      </c>
      <c r="Q30">
        <v>-1</v>
      </c>
      <c r="R30" s="477">
        <f t="shared" si="0"/>
        <v>0</v>
      </c>
      <c r="S30" s="465"/>
      <c r="T30" s="465"/>
      <c r="U30" s="476"/>
      <c r="V30" s="476"/>
      <c r="W30" s="465"/>
      <c r="X30" s="465"/>
      <c r="Y30" s="465"/>
      <c r="Z30" s="465"/>
      <c r="AA30" s="465"/>
      <c r="AB30" s="488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5"/>
      <c r="AQ30" s="465"/>
      <c r="AR30" s="465"/>
      <c r="AS30" s="465"/>
      <c r="AT30" s="465"/>
      <c r="AU30" s="465"/>
      <c r="AV30" s="465"/>
      <c r="AW30" s="465"/>
      <c r="AX30" s="465"/>
      <c r="AY30" s="465"/>
      <c r="AZ30" s="465"/>
      <c r="BA30" s="465"/>
      <c r="BB30" s="465"/>
      <c r="BC30" s="465"/>
      <c r="BD30" s="465"/>
      <c r="BE30" s="465"/>
      <c r="BF30" s="465"/>
      <c r="BG30" s="465"/>
      <c r="BH30" s="465"/>
      <c r="BI30" s="465"/>
      <c r="BJ30" s="465"/>
      <c r="BK30" s="465"/>
      <c r="BL30" s="465"/>
      <c r="BM30" s="465"/>
      <c r="BN30" s="465"/>
      <c r="BO30" s="465"/>
      <c r="BP30" s="465"/>
      <c r="BQ30" s="465"/>
      <c r="BR30" s="465"/>
      <c r="BS30" s="465"/>
      <c r="BT30" s="465"/>
      <c r="BU30" s="465"/>
      <c r="BV30" s="465"/>
      <c r="BW30" s="465"/>
      <c r="BX30" s="465"/>
      <c r="BY30" s="465"/>
      <c r="BZ30" s="465"/>
      <c r="CA30" s="465"/>
      <c r="CB30" s="465"/>
    </row>
    <row r="31" ht="40.5" customHeight="1" spans="2:80">
      <c r="B31" s="381" t="s">
        <v>65</v>
      </c>
      <c r="C31" s="382" t="s">
        <v>66</v>
      </c>
      <c r="D31" s="383">
        <v>40955</v>
      </c>
      <c r="E31" s="383">
        <v>40973</v>
      </c>
      <c r="F31" s="384"/>
      <c r="G31" s="385">
        <f>MIN(G32:G34)</f>
        <v>40955</v>
      </c>
      <c r="H31" s="385">
        <f>MAX(H32:H34)</f>
        <v>40973</v>
      </c>
      <c r="I31" s="451">
        <f>SUM(I32+I33+I34)</f>
        <v>37916120</v>
      </c>
      <c r="J31" s="452">
        <v>19</v>
      </c>
      <c r="K31" s="453">
        <f>I31/$I$17</f>
        <v>0.0266136865342163</v>
      </c>
      <c r="L31" s="452"/>
      <c r="M31" s="452"/>
      <c r="N31" s="452"/>
      <c r="O31" s="453">
        <f>O32*K32+O33*K33+K34*O34</f>
        <v>0</v>
      </c>
      <c r="P31" s="454">
        <f>P32*K32+P33*K33+K34*P34</f>
        <v>0</v>
      </c>
      <c r="Q31">
        <v>-1</v>
      </c>
      <c r="R31" s="483">
        <f>SUM(R32:R34)</f>
        <v>0</v>
      </c>
      <c r="S31" s="465"/>
      <c r="T31" s="465"/>
      <c r="U31" s="476"/>
      <c r="V31" s="476"/>
      <c r="W31" s="465"/>
      <c r="X31" s="465"/>
      <c r="Y31" s="465"/>
      <c r="Z31" s="465"/>
      <c r="AA31" s="465"/>
      <c r="AB31" s="488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</row>
    <row r="32" customHeight="1" spans="2:80">
      <c r="B32" s="360" t="s">
        <v>67</v>
      </c>
      <c r="C32" s="361" t="s">
        <v>64</v>
      </c>
      <c r="D32" s="375">
        <v>40955</v>
      </c>
      <c r="E32" s="375">
        <v>40959</v>
      </c>
      <c r="F32" s="360">
        <v>19</v>
      </c>
      <c r="G32" s="376">
        <f t="shared" ref="G32:H34" si="4">D32</f>
        <v>40955</v>
      </c>
      <c r="H32" s="376">
        <f t="shared" si="4"/>
        <v>40959</v>
      </c>
      <c r="I32" s="428">
        <v>12512319.6</v>
      </c>
      <c r="J32" s="431">
        <v>19</v>
      </c>
      <c r="K32" s="430">
        <f>I32/I31</f>
        <v>0.33</v>
      </c>
      <c r="L32" s="431"/>
      <c r="M32" s="431"/>
      <c r="N32" s="431"/>
      <c r="O32" s="445">
        <f t="shared" si="2"/>
        <v>0</v>
      </c>
      <c r="P32" s="446">
        <v>0</v>
      </c>
      <c r="Q32">
        <v>-1</v>
      </c>
      <c r="R32" s="477">
        <f t="shared" si="0"/>
        <v>0</v>
      </c>
      <c r="S32" s="465"/>
      <c r="T32" s="465"/>
      <c r="U32" s="476"/>
      <c r="V32" s="476"/>
      <c r="W32" s="465"/>
      <c r="X32" s="465"/>
      <c r="Y32" s="465"/>
      <c r="Z32" s="465"/>
      <c r="AA32" s="465"/>
      <c r="AB32" s="488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customHeight="1" spans="2:80">
      <c r="B33" s="360" t="s">
        <v>68</v>
      </c>
      <c r="C33" s="361" t="s">
        <v>69</v>
      </c>
      <c r="D33" s="375">
        <v>40967</v>
      </c>
      <c r="E33" s="375">
        <v>40970</v>
      </c>
      <c r="F33" s="360" t="s">
        <v>70</v>
      </c>
      <c r="G33" s="376">
        <f t="shared" si="4"/>
        <v>40967</v>
      </c>
      <c r="H33" s="376">
        <f t="shared" si="4"/>
        <v>40970</v>
      </c>
      <c r="I33" s="428">
        <v>12512319.6</v>
      </c>
      <c r="J33" s="431">
        <v>14</v>
      </c>
      <c r="K33" s="430">
        <f>I33/I31</f>
        <v>0.33</v>
      </c>
      <c r="L33" s="431"/>
      <c r="M33" s="431"/>
      <c r="N33" s="431"/>
      <c r="O33" s="445">
        <f t="shared" si="2"/>
        <v>0</v>
      </c>
      <c r="P33" s="446">
        <v>0</v>
      </c>
      <c r="Q33">
        <v>-1</v>
      </c>
      <c r="R33" s="477">
        <f t="shared" si="0"/>
        <v>0</v>
      </c>
      <c r="S33" s="465"/>
      <c r="T33" s="465"/>
      <c r="U33" s="476"/>
      <c r="V33" s="476"/>
      <c r="W33" s="465"/>
      <c r="X33" s="465"/>
      <c r="Y33" s="465"/>
      <c r="Z33" s="465"/>
      <c r="AA33" s="465"/>
      <c r="AB33" s="488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</row>
    <row r="34" customHeight="1" spans="2:80">
      <c r="B34" s="360" t="s">
        <v>71</v>
      </c>
      <c r="C34" s="361" t="s">
        <v>69</v>
      </c>
      <c r="D34" s="375">
        <v>40970</v>
      </c>
      <c r="E34" s="375">
        <v>40973</v>
      </c>
      <c r="F34" s="360">
        <v>24</v>
      </c>
      <c r="G34" s="376">
        <f t="shared" si="4"/>
        <v>40970</v>
      </c>
      <c r="H34" s="376">
        <f t="shared" si="4"/>
        <v>40973</v>
      </c>
      <c r="I34" s="428">
        <v>12891480.8</v>
      </c>
      <c r="J34" s="431">
        <v>2</v>
      </c>
      <c r="K34" s="430">
        <f>I34/I31</f>
        <v>0.34</v>
      </c>
      <c r="L34" s="431"/>
      <c r="M34" s="431"/>
      <c r="N34" s="431"/>
      <c r="O34" s="445">
        <f t="shared" si="2"/>
        <v>0</v>
      </c>
      <c r="P34" s="446">
        <v>0</v>
      </c>
      <c r="Q34">
        <v>-1</v>
      </c>
      <c r="R34" s="477">
        <f t="shared" si="0"/>
        <v>0</v>
      </c>
      <c r="S34" s="465"/>
      <c r="T34" s="465"/>
      <c r="U34" s="476"/>
      <c r="V34" s="476"/>
      <c r="W34" s="465"/>
      <c r="X34" s="465"/>
      <c r="Y34" s="465"/>
      <c r="Z34" s="465"/>
      <c r="AA34" s="465"/>
      <c r="AB34" s="488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</row>
    <row r="35" customHeight="1" spans="2:80">
      <c r="B35" s="381" t="s">
        <v>72</v>
      </c>
      <c r="C35" s="382" t="s">
        <v>73</v>
      </c>
      <c r="D35" s="383">
        <v>40948</v>
      </c>
      <c r="E35" s="383">
        <v>40968</v>
      </c>
      <c r="F35" s="384"/>
      <c r="G35" s="385">
        <f>MIN(G36:G37)</f>
        <v>40948</v>
      </c>
      <c r="H35" s="385">
        <f>MAX(H36:H37)</f>
        <v>40968</v>
      </c>
      <c r="I35" s="451">
        <f>SUM(I36+I37)</f>
        <v>31701600</v>
      </c>
      <c r="J35" s="452">
        <v>2</v>
      </c>
      <c r="K35" s="453">
        <f>I35/$I$17</f>
        <v>0.0222516556291391</v>
      </c>
      <c r="L35" s="452"/>
      <c r="M35" s="452"/>
      <c r="N35" s="452"/>
      <c r="O35" s="453">
        <f>O36*K36+O37*K37</f>
        <v>0</v>
      </c>
      <c r="P35" s="454">
        <f>P36*K36+P37*K37</f>
        <v>0</v>
      </c>
      <c r="Q35">
        <v>-1</v>
      </c>
      <c r="R35" s="483">
        <f>SUM(R36:R37)</f>
        <v>0</v>
      </c>
      <c r="S35" s="465"/>
      <c r="T35" s="465"/>
      <c r="U35" s="476"/>
      <c r="V35" s="476"/>
      <c r="W35" s="465"/>
      <c r="X35" s="465"/>
      <c r="Y35" s="465"/>
      <c r="Z35" s="465"/>
      <c r="AA35" s="465"/>
      <c r="AB35" s="488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</row>
    <row r="36" customHeight="1" spans="2:80">
      <c r="B36" s="360" t="s">
        <v>67</v>
      </c>
      <c r="C36" s="361" t="s">
        <v>61</v>
      </c>
      <c r="D36" s="375">
        <v>40948</v>
      </c>
      <c r="E36" s="375">
        <v>40955</v>
      </c>
      <c r="F36" s="360">
        <v>17</v>
      </c>
      <c r="G36" s="376">
        <f>D36</f>
        <v>40948</v>
      </c>
      <c r="H36" s="376">
        <f>E36</f>
        <v>40955</v>
      </c>
      <c r="I36" s="428">
        <v>25361280</v>
      </c>
      <c r="J36" s="431"/>
      <c r="K36" s="430">
        <f>I36/I35</f>
        <v>0.8</v>
      </c>
      <c r="L36" s="431"/>
      <c r="M36" s="431"/>
      <c r="N36" s="431"/>
      <c r="O36" s="445">
        <f t="shared" si="2"/>
        <v>0</v>
      </c>
      <c r="P36" s="446">
        <v>0</v>
      </c>
      <c r="Q36">
        <v>-1</v>
      </c>
      <c r="R36" s="477">
        <f t="shared" si="0"/>
        <v>0</v>
      </c>
      <c r="S36" s="465"/>
      <c r="T36" s="465"/>
      <c r="U36" s="476"/>
      <c r="V36" s="476"/>
      <c r="W36" s="465"/>
      <c r="X36" s="465"/>
      <c r="Y36" s="465"/>
      <c r="Z36" s="465"/>
      <c r="AA36" s="465"/>
      <c r="AB36" s="488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</row>
    <row r="37" customHeight="1" spans="2:80">
      <c r="B37" s="360" t="s">
        <v>74</v>
      </c>
      <c r="C37" s="361" t="s">
        <v>75</v>
      </c>
      <c r="D37" s="375">
        <v>40955</v>
      </c>
      <c r="E37" s="375">
        <v>40968</v>
      </c>
      <c r="F37" s="360">
        <v>27</v>
      </c>
      <c r="G37" s="376">
        <f>D37</f>
        <v>40955</v>
      </c>
      <c r="H37" s="376">
        <f>E37</f>
        <v>40968</v>
      </c>
      <c r="I37" s="428">
        <v>6340320</v>
      </c>
      <c r="J37" s="431"/>
      <c r="K37" s="430">
        <f>I37/I35</f>
        <v>0.2</v>
      </c>
      <c r="L37" s="431"/>
      <c r="M37" s="431"/>
      <c r="N37" s="431"/>
      <c r="O37" s="445">
        <f t="shared" si="2"/>
        <v>0</v>
      </c>
      <c r="P37" s="446">
        <v>0</v>
      </c>
      <c r="Q37">
        <v>-1</v>
      </c>
      <c r="R37" s="477">
        <f t="shared" si="0"/>
        <v>0</v>
      </c>
      <c r="S37" s="465"/>
      <c r="T37" s="465"/>
      <c r="U37" s="476"/>
      <c r="V37" s="476"/>
      <c r="W37" s="465"/>
      <c r="X37" s="465"/>
      <c r="Y37" s="465"/>
      <c r="Z37" s="465"/>
      <c r="AA37" s="465"/>
      <c r="AB37" s="488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</row>
    <row r="38" ht="31.5" customHeight="1" spans="2:80">
      <c r="B38" s="381" t="s">
        <v>76</v>
      </c>
      <c r="C38" s="382" t="s">
        <v>77</v>
      </c>
      <c r="D38" s="383">
        <v>40955</v>
      </c>
      <c r="E38" s="383">
        <v>41007</v>
      </c>
      <c r="F38" s="384"/>
      <c r="G38" s="385">
        <f>MIN(G39:G41)</f>
        <v>40955</v>
      </c>
      <c r="H38" s="385">
        <f>MAX(H39:H41)</f>
        <v>41007</v>
      </c>
      <c r="I38" s="451">
        <f>SUM(I39+I40+I41)</f>
        <v>20128000</v>
      </c>
      <c r="J38" s="452">
        <v>1</v>
      </c>
      <c r="K38" s="453">
        <f>I38/$I$17</f>
        <v>0.0141280353200883</v>
      </c>
      <c r="L38" s="452"/>
      <c r="M38" s="452"/>
      <c r="N38" s="452"/>
      <c r="O38" s="453">
        <f>O39*K39+O40*K40+K41*O41</f>
        <v>0</v>
      </c>
      <c r="P38" s="454">
        <f>P39*K39+P40*K40+K41*P41</f>
        <v>0</v>
      </c>
      <c r="Q38">
        <v>-1</v>
      </c>
      <c r="R38" s="483">
        <f>SUM(R39:R41)</f>
        <v>0</v>
      </c>
      <c r="S38" s="465"/>
      <c r="T38" s="465"/>
      <c r="U38" s="476"/>
      <c r="V38" s="476"/>
      <c r="W38" s="465"/>
      <c r="X38" s="465"/>
      <c r="Y38" s="465"/>
      <c r="Z38" s="465"/>
      <c r="AA38" s="465"/>
      <c r="AB38" s="488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</row>
    <row r="39" customHeight="1" spans="2:80">
      <c r="B39" s="360" t="s">
        <v>67</v>
      </c>
      <c r="C39" s="361" t="s">
        <v>78</v>
      </c>
      <c r="D39" s="375">
        <v>40955</v>
      </c>
      <c r="E39" s="375">
        <v>40977</v>
      </c>
      <c r="F39" s="360">
        <v>27</v>
      </c>
      <c r="G39" s="376">
        <f t="shared" ref="G39:H41" si="5">D39</f>
        <v>40955</v>
      </c>
      <c r="H39" s="376">
        <f t="shared" si="5"/>
        <v>40977</v>
      </c>
      <c r="I39" s="428">
        <v>9258880</v>
      </c>
      <c r="J39" s="431">
        <v>1</v>
      </c>
      <c r="K39" s="430">
        <f>I39/I38</f>
        <v>0.46</v>
      </c>
      <c r="L39" s="431"/>
      <c r="M39" s="431"/>
      <c r="N39" s="431"/>
      <c r="O39" s="445">
        <f t="shared" si="2"/>
        <v>0</v>
      </c>
      <c r="P39" s="446">
        <v>0</v>
      </c>
      <c r="Q39">
        <v>-1</v>
      </c>
      <c r="R39" s="477">
        <f t="shared" si="0"/>
        <v>0</v>
      </c>
      <c r="S39" s="465"/>
      <c r="T39" s="465"/>
      <c r="U39" s="476"/>
      <c r="V39" s="476"/>
      <c r="W39" s="465"/>
      <c r="X39" s="465"/>
      <c r="Y39" s="465"/>
      <c r="Z39" s="465"/>
      <c r="AA39" s="465"/>
      <c r="AB39" s="488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</row>
    <row r="40" customHeight="1" spans="2:80">
      <c r="B40" s="360" t="s">
        <v>79</v>
      </c>
      <c r="C40" s="361" t="s">
        <v>46</v>
      </c>
      <c r="D40" s="375">
        <v>40977</v>
      </c>
      <c r="E40" s="375">
        <v>40992</v>
      </c>
      <c r="F40" s="360">
        <v>30</v>
      </c>
      <c r="G40" s="376">
        <f t="shared" si="5"/>
        <v>40977</v>
      </c>
      <c r="H40" s="376">
        <f t="shared" si="5"/>
        <v>40992</v>
      </c>
      <c r="I40" s="428">
        <v>6843520</v>
      </c>
      <c r="J40" s="431"/>
      <c r="K40" s="430">
        <f>I40/I38</f>
        <v>0.34</v>
      </c>
      <c r="L40" s="431"/>
      <c r="M40" s="431"/>
      <c r="N40" s="431"/>
      <c r="O40" s="445">
        <f t="shared" si="2"/>
        <v>0</v>
      </c>
      <c r="P40" s="446">
        <v>0</v>
      </c>
      <c r="Q40">
        <v>-1</v>
      </c>
      <c r="R40" s="477">
        <f t="shared" si="0"/>
        <v>0</v>
      </c>
      <c r="S40" s="465"/>
      <c r="T40" s="465"/>
      <c r="U40" s="476"/>
      <c r="V40" s="476"/>
      <c r="W40" s="465"/>
      <c r="X40" s="465"/>
      <c r="Y40" s="465"/>
      <c r="Z40" s="465"/>
      <c r="AA40" s="465"/>
      <c r="AB40" s="488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</row>
    <row r="41" customHeight="1" spans="2:80">
      <c r="B41" s="360" t="s">
        <v>80</v>
      </c>
      <c r="C41" s="361" t="s">
        <v>46</v>
      </c>
      <c r="D41" s="375">
        <v>40992</v>
      </c>
      <c r="E41" s="375">
        <v>41007</v>
      </c>
      <c r="F41" s="360">
        <v>31</v>
      </c>
      <c r="G41" s="376">
        <f t="shared" si="5"/>
        <v>40992</v>
      </c>
      <c r="H41" s="376">
        <f t="shared" si="5"/>
        <v>41007</v>
      </c>
      <c r="I41" s="428">
        <v>4025600</v>
      </c>
      <c r="J41" s="431"/>
      <c r="K41" s="430">
        <f>I41/I38</f>
        <v>0.2</v>
      </c>
      <c r="L41" s="431"/>
      <c r="M41" s="431"/>
      <c r="N41" s="431"/>
      <c r="O41" s="445">
        <f t="shared" si="2"/>
        <v>0</v>
      </c>
      <c r="P41" s="446">
        <v>0</v>
      </c>
      <c r="Q41">
        <v>-1</v>
      </c>
      <c r="R41" s="477">
        <f t="shared" si="0"/>
        <v>0</v>
      </c>
      <c r="S41" s="465"/>
      <c r="T41" s="465"/>
      <c r="U41" s="476"/>
      <c r="V41" s="476"/>
      <c r="W41" s="465"/>
      <c r="X41" s="465"/>
      <c r="Y41" s="465"/>
      <c r="Z41" s="465"/>
      <c r="AA41" s="465"/>
      <c r="AB41" s="488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</row>
    <row r="42" ht="31.5" customHeight="1" spans="2:80">
      <c r="B42" s="381" t="s">
        <v>81</v>
      </c>
      <c r="C42" s="382" t="s">
        <v>42</v>
      </c>
      <c r="D42" s="383">
        <v>40832</v>
      </c>
      <c r="E42" s="383">
        <v>41015</v>
      </c>
      <c r="F42" s="384"/>
      <c r="G42" s="385">
        <f>MIN(G43:G46)</f>
        <v>40832</v>
      </c>
      <c r="H42" s="385">
        <f>MAX(H43:H46)</f>
        <v>41015</v>
      </c>
      <c r="I42" s="451">
        <f>SUM(I43+I44+I45+I46)</f>
        <v>94098400</v>
      </c>
      <c r="J42" s="452">
        <v>1</v>
      </c>
      <c r="K42" s="453">
        <f>I42/$I$17</f>
        <v>0.0660485651214128</v>
      </c>
      <c r="L42" s="452"/>
      <c r="M42" s="452"/>
      <c r="N42" s="452"/>
      <c r="O42" s="453">
        <f>O43*K43+O44*K44+K45*O45+K46*O46</f>
        <v>0.6</v>
      </c>
      <c r="P42" s="454">
        <f>P43*K43+P44*K44+K45*P45+K46*P46</f>
        <v>0</v>
      </c>
      <c r="Q42">
        <v>0</v>
      </c>
      <c r="R42" s="483">
        <f>SUM(R43:R46)</f>
        <v>0</v>
      </c>
      <c r="S42" s="465"/>
      <c r="T42" s="465"/>
      <c r="U42" s="476"/>
      <c r="V42" s="476"/>
      <c r="W42" s="465"/>
      <c r="X42" s="465"/>
      <c r="Y42" s="465"/>
      <c r="Z42" s="465"/>
      <c r="AA42" s="465"/>
      <c r="AB42" s="488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</row>
    <row r="43" customHeight="1" spans="2:80">
      <c r="B43" s="360" t="s">
        <v>82</v>
      </c>
      <c r="C43" s="361" t="s">
        <v>51</v>
      </c>
      <c r="D43" s="375">
        <v>40832</v>
      </c>
      <c r="E43" s="375">
        <v>40877</v>
      </c>
      <c r="F43" s="360" t="s">
        <v>83</v>
      </c>
      <c r="G43" s="376">
        <f t="shared" ref="G43:H46" si="6">D43</f>
        <v>40832</v>
      </c>
      <c r="H43" s="376">
        <f t="shared" si="6"/>
        <v>40877</v>
      </c>
      <c r="I43" s="428">
        <v>33875424</v>
      </c>
      <c r="J43" s="431"/>
      <c r="K43" s="430">
        <f>I43/I42</f>
        <v>0.36</v>
      </c>
      <c r="L43" s="431"/>
      <c r="M43" s="431"/>
      <c r="N43" s="431"/>
      <c r="O43" s="445">
        <f t="shared" si="2"/>
        <v>1</v>
      </c>
      <c r="P43" s="446">
        <v>0</v>
      </c>
      <c r="Q43">
        <v>1</v>
      </c>
      <c r="R43" s="477">
        <f t="shared" si="0"/>
        <v>0</v>
      </c>
      <c r="S43" s="465"/>
      <c r="T43" s="465"/>
      <c r="U43" s="476"/>
      <c r="V43" s="476"/>
      <c r="W43" s="465"/>
      <c r="X43" s="465"/>
      <c r="Y43" s="465"/>
      <c r="Z43" s="465"/>
      <c r="AA43" s="465"/>
      <c r="AB43" s="488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</row>
    <row r="44" customHeight="1" spans="2:80">
      <c r="B44" s="360" t="s">
        <v>84</v>
      </c>
      <c r="C44" s="361" t="s">
        <v>35</v>
      </c>
      <c r="D44" s="375">
        <v>40877</v>
      </c>
      <c r="E44" s="375">
        <v>40882</v>
      </c>
      <c r="F44" s="360">
        <v>34</v>
      </c>
      <c r="G44" s="376">
        <f t="shared" si="6"/>
        <v>40877</v>
      </c>
      <c r="H44" s="376">
        <f t="shared" si="6"/>
        <v>40882</v>
      </c>
      <c r="I44" s="428">
        <v>22583616</v>
      </c>
      <c r="J44" s="431"/>
      <c r="K44" s="430">
        <f>I44/I42</f>
        <v>0.24</v>
      </c>
      <c r="L44" s="431"/>
      <c r="M44" s="431"/>
      <c r="N44" s="431"/>
      <c r="O44" s="445">
        <f t="shared" si="2"/>
        <v>1</v>
      </c>
      <c r="P44" s="446">
        <v>0</v>
      </c>
      <c r="Q44">
        <v>1</v>
      </c>
      <c r="R44" s="477">
        <f t="shared" si="0"/>
        <v>0</v>
      </c>
      <c r="S44" s="465"/>
      <c r="T44" s="465"/>
      <c r="U44" s="476"/>
      <c r="V44" s="476"/>
      <c r="W44" s="465"/>
      <c r="X44" s="465"/>
      <c r="Y44" s="465"/>
      <c r="Z44" s="465"/>
      <c r="AA44" s="465"/>
      <c r="AB44" s="488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/>
      <c r="CA44" s="465"/>
      <c r="CB44" s="465"/>
    </row>
    <row r="45" s="312" customFormat="1" customHeight="1" spans="2:119">
      <c r="B45" s="360" t="s">
        <v>48</v>
      </c>
      <c r="C45" s="361" t="s">
        <v>61</v>
      </c>
      <c r="D45" s="375">
        <v>40948</v>
      </c>
      <c r="E45" s="375">
        <v>40955</v>
      </c>
      <c r="F45" s="360">
        <v>35.4</v>
      </c>
      <c r="G45" s="376">
        <f t="shared" si="6"/>
        <v>40948</v>
      </c>
      <c r="H45" s="376">
        <f t="shared" si="6"/>
        <v>40955</v>
      </c>
      <c r="I45" s="428">
        <v>18819680</v>
      </c>
      <c r="J45" s="431"/>
      <c r="K45" s="430">
        <f>I45/I42</f>
        <v>0.2</v>
      </c>
      <c r="L45" s="431"/>
      <c r="M45" s="431"/>
      <c r="N45" s="431"/>
      <c r="O45" s="445">
        <f t="shared" si="2"/>
        <v>0</v>
      </c>
      <c r="P45" s="446">
        <v>0</v>
      </c>
      <c r="Q45">
        <v>-1</v>
      </c>
      <c r="R45" s="477">
        <f t="shared" si="0"/>
        <v>0</v>
      </c>
      <c r="S45" s="484"/>
      <c r="T45" s="484"/>
      <c r="U45" s="485"/>
      <c r="V45" s="485"/>
      <c r="W45" s="484"/>
      <c r="X45" s="484"/>
      <c r="Y45" s="484"/>
      <c r="Z45" s="484"/>
      <c r="AA45" s="484"/>
      <c r="AB45" s="490"/>
      <c r="AC45" s="484"/>
      <c r="AD45" s="484"/>
      <c r="AE45" s="484"/>
      <c r="AF45" s="484"/>
      <c r="AG45" s="484"/>
      <c r="AH45" s="484"/>
      <c r="AI45" s="484"/>
      <c r="AJ45" s="484"/>
      <c r="AK45" s="484"/>
      <c r="AL45" s="484"/>
      <c r="AM45" s="484"/>
      <c r="AN45" s="484"/>
      <c r="AO45" s="484"/>
      <c r="AP45" s="484"/>
      <c r="AQ45" s="484"/>
      <c r="AR45" s="484"/>
      <c r="AS45" s="484"/>
      <c r="AT45" s="484"/>
      <c r="AU45" s="484"/>
      <c r="AV45" s="484"/>
      <c r="AW45" s="484"/>
      <c r="AX45" s="484"/>
      <c r="AY45" s="484"/>
      <c r="AZ45" s="484"/>
      <c r="BA45" s="484"/>
      <c r="BB45" s="484"/>
      <c r="BC45" s="484"/>
      <c r="BD45" s="484"/>
      <c r="BE45" s="484"/>
      <c r="BF45" s="484"/>
      <c r="BG45" s="484"/>
      <c r="BH45" s="484"/>
      <c r="BI45" s="484"/>
      <c r="BJ45" s="484"/>
      <c r="BK45" s="484"/>
      <c r="BL45" s="484"/>
      <c r="BM45" s="484"/>
      <c r="BN45" s="484"/>
      <c r="BO45" s="484"/>
      <c r="BP45" s="484"/>
      <c r="BQ45" s="484"/>
      <c r="BR45" s="484"/>
      <c r="BS45" s="484"/>
      <c r="BT45" s="484"/>
      <c r="BU45" s="484"/>
      <c r="BV45" s="484"/>
      <c r="BW45" s="484"/>
      <c r="BX45" s="484"/>
      <c r="BY45" s="484"/>
      <c r="BZ45" s="484"/>
      <c r="CA45" s="484"/>
      <c r="CB45" s="484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</row>
    <row r="46" customHeight="1" spans="2:80">
      <c r="B46" s="360" t="s">
        <v>85</v>
      </c>
      <c r="C46" s="361" t="s">
        <v>86</v>
      </c>
      <c r="D46" s="375">
        <v>41007</v>
      </c>
      <c r="E46" s="375">
        <v>41015</v>
      </c>
      <c r="F46" s="360" t="s">
        <v>87</v>
      </c>
      <c r="G46" s="376">
        <f t="shared" si="6"/>
        <v>41007</v>
      </c>
      <c r="H46" s="376">
        <f t="shared" si="6"/>
        <v>41015</v>
      </c>
      <c r="I46" s="428">
        <v>18819680</v>
      </c>
      <c r="J46" s="431"/>
      <c r="K46" s="430">
        <f>I46/I42</f>
        <v>0.2</v>
      </c>
      <c r="L46" s="431"/>
      <c r="M46" s="431"/>
      <c r="N46" s="431"/>
      <c r="O46" s="445">
        <f t="shared" si="2"/>
        <v>0</v>
      </c>
      <c r="P46" s="446">
        <v>0</v>
      </c>
      <c r="Q46">
        <v>-1</v>
      </c>
      <c r="R46" s="477">
        <f t="shared" si="0"/>
        <v>0</v>
      </c>
      <c r="S46" s="465"/>
      <c r="T46" s="465"/>
      <c r="U46" s="476"/>
      <c r="V46" s="476"/>
      <c r="W46" s="465"/>
      <c r="X46" s="465"/>
      <c r="Y46" s="465"/>
      <c r="Z46" s="465"/>
      <c r="AA46" s="465"/>
      <c r="AB46" s="488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</row>
    <row r="47" ht="39" customHeight="1" spans="2:80">
      <c r="B47" s="386" t="s">
        <v>88</v>
      </c>
      <c r="C47" s="387" t="s">
        <v>52</v>
      </c>
      <c r="D47" s="388">
        <v>40918</v>
      </c>
      <c r="E47" s="388">
        <v>40948</v>
      </c>
      <c r="F47" s="389"/>
      <c r="G47" s="385">
        <f>MIN(G48:G49)</f>
        <v>40918</v>
      </c>
      <c r="H47" s="385">
        <f>MAX(H48:H49)</f>
        <v>40948</v>
      </c>
      <c r="I47" s="451">
        <f>SUM(I48+I49)</f>
        <v>20128000</v>
      </c>
      <c r="J47" s="452">
        <f>SUM(J48:J54)</f>
        <v>39</v>
      </c>
      <c r="K47" s="453">
        <f>I47/$I$17</f>
        <v>0.0141280353200883</v>
      </c>
      <c r="L47" s="452"/>
      <c r="M47" s="452"/>
      <c r="N47" s="452"/>
      <c r="O47" s="453">
        <f>O48*K48+O49*K49</f>
        <v>0</v>
      </c>
      <c r="P47" s="454">
        <f>P48*K48+P49*K49</f>
        <v>0</v>
      </c>
      <c r="Q47">
        <v>-1</v>
      </c>
      <c r="R47" s="483">
        <f>SUM(R48:R49)</f>
        <v>0</v>
      </c>
      <c r="S47" s="465"/>
      <c r="T47" s="465"/>
      <c r="U47" s="476"/>
      <c r="V47" s="476"/>
      <c r="W47" s="465"/>
      <c r="X47" s="465"/>
      <c r="Y47" s="465"/>
      <c r="Z47" s="465"/>
      <c r="AA47" s="465"/>
      <c r="AB47" s="488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</row>
    <row r="48" customHeight="1" spans="2:80">
      <c r="B48" s="360" t="s">
        <v>82</v>
      </c>
      <c r="C48" s="361" t="s">
        <v>46</v>
      </c>
      <c r="D48" s="375">
        <v>40918</v>
      </c>
      <c r="E48" s="375">
        <v>40933</v>
      </c>
      <c r="F48" s="360" t="s">
        <v>47</v>
      </c>
      <c r="G48" s="376">
        <f t="shared" ref="G48:H56" si="7">D48</f>
        <v>40918</v>
      </c>
      <c r="H48" s="376">
        <f t="shared" si="7"/>
        <v>40933</v>
      </c>
      <c r="I48" s="428">
        <v>16102400</v>
      </c>
      <c r="J48" s="455">
        <v>5</v>
      </c>
      <c r="K48" s="430">
        <f>I48/I47</f>
        <v>0.8</v>
      </c>
      <c r="L48" s="455"/>
      <c r="M48" s="455"/>
      <c r="N48" s="455"/>
      <c r="O48" s="445">
        <f t="shared" si="2"/>
        <v>0</v>
      </c>
      <c r="P48" s="446">
        <v>0</v>
      </c>
      <c r="Q48">
        <v>-1</v>
      </c>
      <c r="R48" s="477">
        <f t="shared" si="0"/>
        <v>0</v>
      </c>
      <c r="S48" s="465"/>
      <c r="T48" s="465"/>
      <c r="U48" s="476"/>
      <c r="V48" s="476"/>
      <c r="W48" s="465"/>
      <c r="X48" s="465"/>
      <c r="Y48" s="465"/>
      <c r="Z48" s="465"/>
      <c r="AA48" s="465"/>
      <c r="AB48" s="488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</row>
    <row r="49" customHeight="1" spans="2:80">
      <c r="B49" s="360" t="s">
        <v>48</v>
      </c>
      <c r="C49" s="361" t="s">
        <v>46</v>
      </c>
      <c r="D49" s="375">
        <v>40933</v>
      </c>
      <c r="E49" s="375">
        <v>40948</v>
      </c>
      <c r="F49" s="360">
        <v>39</v>
      </c>
      <c r="G49" s="376">
        <f t="shared" si="7"/>
        <v>40933</v>
      </c>
      <c r="H49" s="376">
        <f t="shared" si="7"/>
        <v>40948</v>
      </c>
      <c r="I49" s="428">
        <v>4025600</v>
      </c>
      <c r="J49" s="431">
        <v>4</v>
      </c>
      <c r="K49" s="430">
        <f>I49/I47</f>
        <v>0.2</v>
      </c>
      <c r="L49" s="431"/>
      <c r="M49" s="431"/>
      <c r="N49" s="431"/>
      <c r="O49" s="445">
        <f t="shared" si="2"/>
        <v>0</v>
      </c>
      <c r="P49" s="446">
        <v>0</v>
      </c>
      <c r="Q49">
        <v>-1</v>
      </c>
      <c r="R49" s="477">
        <f t="shared" si="0"/>
        <v>0</v>
      </c>
      <c r="S49" s="465"/>
      <c r="T49" s="465"/>
      <c r="U49" s="476"/>
      <c r="V49" s="476"/>
      <c r="W49" s="465"/>
      <c r="X49" s="465"/>
      <c r="Y49" s="465"/>
      <c r="Z49" s="465"/>
      <c r="AA49" s="465"/>
      <c r="AB49" s="488"/>
      <c r="AC49" s="465"/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5"/>
      <c r="BG49" s="465"/>
      <c r="BH49" s="465"/>
      <c r="BI49" s="465"/>
      <c r="BJ49" s="465"/>
      <c r="BK49" s="465"/>
      <c r="BL49" s="465"/>
      <c r="BM49" s="465"/>
      <c r="BN49" s="465"/>
      <c r="BO49" s="465"/>
      <c r="BP49" s="465"/>
      <c r="BQ49" s="465"/>
      <c r="BR49" s="465"/>
      <c r="BS49" s="465"/>
      <c r="BT49" s="465"/>
      <c r="BU49" s="465"/>
      <c r="BV49" s="465"/>
      <c r="BW49" s="465"/>
      <c r="BX49" s="465"/>
      <c r="BY49" s="465"/>
      <c r="BZ49" s="465"/>
      <c r="CA49" s="465"/>
      <c r="CB49" s="465"/>
    </row>
    <row r="50" ht="30" customHeight="1" spans="2:80">
      <c r="B50" s="386" t="s">
        <v>89</v>
      </c>
      <c r="C50" s="382" t="s">
        <v>90</v>
      </c>
      <c r="D50" s="383">
        <v>40918</v>
      </c>
      <c r="E50" s="383">
        <v>40953</v>
      </c>
      <c r="F50" s="384"/>
      <c r="G50" s="385">
        <f>MIN(G51:G52)</f>
        <v>40918</v>
      </c>
      <c r="H50" s="385">
        <f>MAX(H51:H52)</f>
        <v>40953</v>
      </c>
      <c r="I50" s="451">
        <f>SUM(I51+I52)</f>
        <v>20379600</v>
      </c>
      <c r="J50" s="452">
        <v>2</v>
      </c>
      <c r="K50" s="453">
        <f>I50/$I$17</f>
        <v>0.0143046357615894</v>
      </c>
      <c r="L50" s="452"/>
      <c r="M50" s="452"/>
      <c r="N50" s="452"/>
      <c r="O50" s="453">
        <f>O51*K51+O52*K52</f>
        <v>0</v>
      </c>
      <c r="P50" s="454">
        <f>P51*K51+P52*K52</f>
        <v>0</v>
      </c>
      <c r="Q50">
        <v>-1</v>
      </c>
      <c r="R50" s="483">
        <f>SUM(R51:R52)</f>
        <v>0</v>
      </c>
      <c r="S50" s="465"/>
      <c r="T50" s="465"/>
      <c r="U50" s="476"/>
      <c r="V50" s="476"/>
      <c r="W50" s="465"/>
      <c r="X50" s="465"/>
      <c r="Y50" s="465"/>
      <c r="Z50" s="465"/>
      <c r="AA50" s="465"/>
      <c r="AB50" s="488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5"/>
      <c r="AU50" s="465"/>
      <c r="AV50" s="465"/>
      <c r="AW50" s="465"/>
      <c r="AX50" s="465"/>
      <c r="AY50" s="465"/>
      <c r="AZ50" s="465"/>
      <c r="BA50" s="465"/>
      <c r="BB50" s="465"/>
      <c r="BC50" s="465"/>
      <c r="BD50" s="465"/>
      <c r="BE50" s="465"/>
      <c r="BF50" s="465"/>
      <c r="BG50" s="465"/>
      <c r="BH50" s="465"/>
      <c r="BI50" s="465"/>
      <c r="BJ50" s="465"/>
      <c r="BK50" s="465"/>
      <c r="BL50" s="465"/>
      <c r="BM50" s="465"/>
      <c r="BN50" s="465"/>
      <c r="BO50" s="465"/>
      <c r="BP50" s="465"/>
      <c r="BQ50" s="465"/>
      <c r="BR50" s="465"/>
      <c r="BS50" s="465"/>
      <c r="BT50" s="465"/>
      <c r="BU50" s="465"/>
      <c r="BV50" s="465"/>
      <c r="BW50" s="465"/>
      <c r="BX50" s="465"/>
      <c r="BY50" s="465"/>
      <c r="BZ50" s="465"/>
      <c r="CA50" s="465"/>
      <c r="CB50" s="465"/>
    </row>
    <row r="51" customHeight="1" spans="2:80">
      <c r="B51" s="360" t="s">
        <v>91</v>
      </c>
      <c r="C51" s="361" t="s">
        <v>92</v>
      </c>
      <c r="D51" s="375">
        <v>40918</v>
      </c>
      <c r="E51" s="375">
        <v>40943</v>
      </c>
      <c r="F51" s="360" t="s">
        <v>93</v>
      </c>
      <c r="G51" s="376">
        <f t="shared" si="7"/>
        <v>40918</v>
      </c>
      <c r="H51" s="376">
        <f t="shared" si="7"/>
        <v>40943</v>
      </c>
      <c r="I51" s="428">
        <v>16303680</v>
      </c>
      <c r="J51" s="431">
        <v>10</v>
      </c>
      <c r="K51" s="430">
        <f>I51/I50</f>
        <v>0.8</v>
      </c>
      <c r="L51" s="431"/>
      <c r="M51" s="431"/>
      <c r="N51" s="431"/>
      <c r="O51" s="445">
        <f t="shared" si="2"/>
        <v>0</v>
      </c>
      <c r="P51" s="446">
        <v>0</v>
      </c>
      <c r="Q51">
        <v>-1</v>
      </c>
      <c r="R51" s="477">
        <f t="shared" si="0"/>
        <v>0</v>
      </c>
      <c r="S51" s="465"/>
      <c r="T51" s="465"/>
      <c r="U51" s="476"/>
      <c r="V51" s="476"/>
      <c r="W51" s="465"/>
      <c r="X51" s="465"/>
      <c r="Y51" s="465"/>
      <c r="Z51" s="465"/>
      <c r="AA51" s="465"/>
      <c r="AB51" s="488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5"/>
      <c r="AQ51" s="465"/>
      <c r="AR51" s="465"/>
      <c r="AS51" s="465"/>
      <c r="AT51" s="465"/>
      <c r="AU51" s="465"/>
      <c r="AV51" s="465"/>
      <c r="AW51" s="465"/>
      <c r="AX51" s="465"/>
      <c r="AY51" s="465"/>
      <c r="AZ51" s="465"/>
      <c r="BA51" s="465"/>
      <c r="BB51" s="465"/>
      <c r="BC51" s="465"/>
      <c r="BD51" s="465"/>
      <c r="BE51" s="465"/>
      <c r="BF51" s="465"/>
      <c r="BG51" s="465"/>
      <c r="BH51" s="465"/>
      <c r="BI51" s="465"/>
      <c r="BJ51" s="465"/>
      <c r="BK51" s="465"/>
      <c r="BL51" s="465"/>
      <c r="BM51" s="465"/>
      <c r="BN51" s="465"/>
      <c r="BO51" s="465"/>
      <c r="BP51" s="465"/>
      <c r="BQ51" s="465"/>
      <c r="BR51" s="465"/>
      <c r="BS51" s="465"/>
      <c r="BT51" s="465"/>
      <c r="BU51" s="465"/>
      <c r="BV51" s="465"/>
      <c r="BW51" s="465"/>
      <c r="BX51" s="465"/>
      <c r="BY51" s="465"/>
      <c r="BZ51" s="465"/>
      <c r="CA51" s="465"/>
      <c r="CB51" s="465"/>
    </row>
    <row r="52" customHeight="1" spans="2:80">
      <c r="B52" s="360" t="s">
        <v>48</v>
      </c>
      <c r="C52" s="361" t="s">
        <v>32</v>
      </c>
      <c r="D52" s="375">
        <v>40943</v>
      </c>
      <c r="E52" s="375">
        <v>40953</v>
      </c>
      <c r="F52" s="360">
        <v>42</v>
      </c>
      <c r="G52" s="376">
        <f t="shared" si="7"/>
        <v>40943</v>
      </c>
      <c r="H52" s="376">
        <f t="shared" si="7"/>
        <v>40953</v>
      </c>
      <c r="I52" s="428">
        <v>4075920</v>
      </c>
      <c r="J52" s="431">
        <v>10</v>
      </c>
      <c r="K52" s="430">
        <f>I52/I50</f>
        <v>0.2</v>
      </c>
      <c r="L52" s="431"/>
      <c r="M52" s="431"/>
      <c r="N52" s="431"/>
      <c r="O52" s="445">
        <f t="shared" si="2"/>
        <v>0</v>
      </c>
      <c r="P52" s="446">
        <v>0</v>
      </c>
      <c r="Q52">
        <v>-1</v>
      </c>
      <c r="R52" s="477">
        <f t="shared" si="0"/>
        <v>0</v>
      </c>
      <c r="S52" s="465"/>
      <c r="T52" s="465"/>
      <c r="U52" s="476"/>
      <c r="V52" s="476"/>
      <c r="W52" s="465"/>
      <c r="X52" s="465"/>
      <c r="Y52" s="465"/>
      <c r="Z52" s="465"/>
      <c r="AA52" s="465"/>
      <c r="AB52" s="488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465"/>
      <c r="AY52" s="465"/>
      <c r="AZ52" s="465"/>
      <c r="BA52" s="465"/>
      <c r="BB52" s="465"/>
      <c r="BC52" s="465"/>
      <c r="BD52" s="465"/>
      <c r="BE52" s="465"/>
      <c r="BF52" s="465"/>
      <c r="BG52" s="465"/>
      <c r="BH52" s="465"/>
      <c r="BI52" s="465"/>
      <c r="BJ52" s="465"/>
      <c r="BK52" s="465"/>
      <c r="BL52" s="465"/>
      <c r="BM52" s="465"/>
      <c r="BN52" s="465"/>
      <c r="BO52" s="465"/>
      <c r="BP52" s="465"/>
      <c r="BQ52" s="465"/>
      <c r="BR52" s="465"/>
      <c r="BS52" s="465"/>
      <c r="BT52" s="465"/>
      <c r="BU52" s="465"/>
      <c r="BV52" s="465"/>
      <c r="BW52" s="465"/>
      <c r="BX52" s="465"/>
      <c r="BY52" s="465"/>
      <c r="BZ52" s="465"/>
      <c r="CA52" s="465"/>
      <c r="CB52" s="465"/>
    </row>
    <row r="53" ht="31.5" customHeight="1" spans="2:80">
      <c r="B53" s="386" t="s">
        <v>94</v>
      </c>
      <c r="C53" s="382" t="s">
        <v>95</v>
      </c>
      <c r="D53" s="383">
        <v>40918</v>
      </c>
      <c r="E53" s="383">
        <v>41000</v>
      </c>
      <c r="F53" s="384"/>
      <c r="G53" s="385">
        <f>MIN(G54:G56)</f>
        <v>40918</v>
      </c>
      <c r="H53" s="385">
        <f>MAX(H54:H56)</f>
        <v>41000</v>
      </c>
      <c r="I53" s="451">
        <f>SUM(I54:I56)</f>
        <v>159967280</v>
      </c>
      <c r="J53" s="452">
        <v>4</v>
      </c>
      <c r="K53" s="453">
        <f>I53/$I$17</f>
        <v>0.112282560706402</v>
      </c>
      <c r="L53" s="452"/>
      <c r="M53" s="452"/>
      <c r="N53" s="452"/>
      <c r="O53" s="453">
        <f>O54*K54+O55*K55+K56*O56</f>
        <v>0</v>
      </c>
      <c r="P53" s="454">
        <f>P54*K54+P55*K55+K56*P56</f>
        <v>0</v>
      </c>
      <c r="Q53">
        <v>-1</v>
      </c>
      <c r="R53" s="483">
        <f>SUM(R54:R56)</f>
        <v>0</v>
      </c>
      <c r="S53" s="465"/>
      <c r="T53" s="465"/>
      <c r="U53" s="476"/>
      <c r="V53" s="476"/>
      <c r="W53" s="465"/>
      <c r="X53" s="465"/>
      <c r="Y53" s="465"/>
      <c r="Z53" s="465"/>
      <c r="AA53" s="465"/>
      <c r="AB53" s="488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465"/>
      <c r="AS53" s="465"/>
      <c r="AT53" s="465"/>
      <c r="AU53" s="465"/>
      <c r="AV53" s="465"/>
      <c r="AW53" s="465"/>
      <c r="AX53" s="465"/>
      <c r="AY53" s="465"/>
      <c r="AZ53" s="465"/>
      <c r="BA53" s="465"/>
      <c r="BB53" s="465"/>
      <c r="BC53" s="465"/>
      <c r="BD53" s="465"/>
      <c r="BE53" s="465"/>
      <c r="BF53" s="465"/>
      <c r="BG53" s="465"/>
      <c r="BH53" s="465"/>
      <c r="BI53" s="465"/>
      <c r="BJ53" s="465"/>
      <c r="BK53" s="465"/>
      <c r="BL53" s="465"/>
      <c r="BM53" s="465"/>
      <c r="BN53" s="465"/>
      <c r="BO53" s="465"/>
      <c r="BP53" s="465"/>
      <c r="BQ53" s="465"/>
      <c r="BR53" s="465"/>
      <c r="BS53" s="465"/>
      <c r="BT53" s="465"/>
      <c r="BU53" s="465"/>
      <c r="BV53" s="465"/>
      <c r="BW53" s="465"/>
      <c r="BX53" s="465"/>
      <c r="BY53" s="465"/>
      <c r="BZ53" s="465"/>
      <c r="CA53" s="465"/>
      <c r="CB53" s="465"/>
    </row>
    <row r="54" customHeight="1" spans="2:80">
      <c r="B54" s="360" t="s">
        <v>96</v>
      </c>
      <c r="C54" s="361" t="s">
        <v>52</v>
      </c>
      <c r="D54" s="375">
        <v>40918</v>
      </c>
      <c r="E54" s="375">
        <v>40948</v>
      </c>
      <c r="F54" s="360" t="s">
        <v>97</v>
      </c>
      <c r="G54" s="376">
        <f t="shared" si="7"/>
        <v>40918</v>
      </c>
      <c r="H54" s="376">
        <f t="shared" si="7"/>
        <v>40948</v>
      </c>
      <c r="I54" s="428">
        <v>73584948.8</v>
      </c>
      <c r="J54" s="431">
        <v>4</v>
      </c>
      <c r="K54" s="430">
        <f>I54/I53</f>
        <v>0.46</v>
      </c>
      <c r="L54" s="431"/>
      <c r="M54" s="431"/>
      <c r="N54" s="431"/>
      <c r="O54" s="445">
        <f t="shared" si="2"/>
        <v>0</v>
      </c>
      <c r="P54" s="446">
        <v>0</v>
      </c>
      <c r="Q54">
        <v>-1</v>
      </c>
      <c r="R54" s="477">
        <f t="shared" si="0"/>
        <v>0</v>
      </c>
      <c r="S54" s="465"/>
      <c r="T54" s="465"/>
      <c r="U54" s="476"/>
      <c r="V54" s="476"/>
      <c r="W54" s="465"/>
      <c r="X54" s="465"/>
      <c r="Y54" s="465"/>
      <c r="Z54" s="465"/>
      <c r="AA54" s="465"/>
      <c r="AB54" s="488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5"/>
      <c r="AU54" s="465"/>
      <c r="AV54" s="465"/>
      <c r="AW54" s="465"/>
      <c r="AX54" s="465"/>
      <c r="AY54" s="465"/>
      <c r="AZ54" s="465"/>
      <c r="BA54" s="465"/>
      <c r="BB54" s="465"/>
      <c r="BC54" s="465"/>
      <c r="BD54" s="465"/>
      <c r="BE54" s="465"/>
      <c r="BF54" s="465"/>
      <c r="BG54" s="465"/>
      <c r="BH54" s="465"/>
      <c r="BI54" s="465"/>
      <c r="BJ54" s="465"/>
      <c r="BK54" s="465"/>
      <c r="BL54" s="465"/>
      <c r="BM54" s="465"/>
      <c r="BN54" s="465"/>
      <c r="BO54" s="465"/>
      <c r="BP54" s="465"/>
      <c r="BQ54" s="465"/>
      <c r="BR54" s="465"/>
      <c r="BS54" s="465"/>
      <c r="BT54" s="465"/>
      <c r="BU54" s="465"/>
      <c r="BV54" s="465"/>
      <c r="BW54" s="465"/>
      <c r="BX54" s="465"/>
      <c r="BY54" s="465"/>
      <c r="BZ54" s="465"/>
      <c r="CA54" s="465"/>
      <c r="CB54" s="465"/>
    </row>
    <row r="55" customHeight="1" spans="2:80">
      <c r="B55" s="360" t="s">
        <v>98</v>
      </c>
      <c r="C55" s="361" t="s">
        <v>52</v>
      </c>
      <c r="D55" s="375">
        <v>40948</v>
      </c>
      <c r="E55" s="375">
        <v>40978</v>
      </c>
      <c r="F55" s="360">
        <v>45</v>
      </c>
      <c r="G55" s="376">
        <f t="shared" si="7"/>
        <v>40948</v>
      </c>
      <c r="H55" s="376">
        <f t="shared" si="7"/>
        <v>40978</v>
      </c>
      <c r="I55" s="428">
        <v>54388875.2</v>
      </c>
      <c r="J55" s="431"/>
      <c r="K55" s="430">
        <f>I55/I53</f>
        <v>0.34</v>
      </c>
      <c r="L55" s="431"/>
      <c r="M55" s="431"/>
      <c r="N55" s="431"/>
      <c r="O55" s="445">
        <f t="shared" si="2"/>
        <v>0</v>
      </c>
      <c r="P55" s="446">
        <v>0</v>
      </c>
      <c r="Q55">
        <v>-1</v>
      </c>
      <c r="R55" s="477">
        <f t="shared" si="0"/>
        <v>0</v>
      </c>
      <c r="S55" s="465"/>
      <c r="T55" s="465"/>
      <c r="U55" s="476"/>
      <c r="V55" s="476"/>
      <c r="W55" s="465"/>
      <c r="X55" s="465"/>
      <c r="Y55" s="465"/>
      <c r="Z55" s="465"/>
      <c r="AA55" s="465"/>
      <c r="AB55" s="488"/>
      <c r="AC55" s="465"/>
      <c r="AD55" s="465"/>
      <c r="AE55" s="465"/>
      <c r="AF55" s="465"/>
      <c r="AG55" s="465"/>
      <c r="AH55" s="465"/>
      <c r="AI55" s="465"/>
      <c r="AJ55" s="465"/>
      <c r="AK55" s="465"/>
      <c r="AL55" s="465"/>
      <c r="AM55" s="465"/>
      <c r="AN55" s="465"/>
      <c r="AO55" s="465"/>
      <c r="AP55" s="465"/>
      <c r="AQ55" s="465"/>
      <c r="AR55" s="465"/>
      <c r="AS55" s="465"/>
      <c r="AT55" s="465"/>
      <c r="AU55" s="465"/>
      <c r="AV55" s="465"/>
      <c r="AW55" s="465"/>
      <c r="AX55" s="465"/>
      <c r="AY55" s="465"/>
      <c r="AZ55" s="465"/>
      <c r="BA55" s="465"/>
      <c r="BB55" s="465"/>
      <c r="BC55" s="465"/>
      <c r="BD55" s="465"/>
      <c r="BE55" s="465"/>
      <c r="BF55" s="465"/>
      <c r="BG55" s="465"/>
      <c r="BH55" s="465"/>
      <c r="BI55" s="465"/>
      <c r="BJ55" s="465"/>
      <c r="BK55" s="465"/>
      <c r="BL55" s="465"/>
      <c r="BM55" s="465"/>
      <c r="BN55" s="465"/>
      <c r="BO55" s="465"/>
      <c r="BP55" s="465"/>
      <c r="BQ55" s="465"/>
      <c r="BR55" s="465"/>
      <c r="BS55" s="465"/>
      <c r="BT55" s="465"/>
      <c r="BU55" s="465"/>
      <c r="BV55" s="465"/>
      <c r="BW55" s="465"/>
      <c r="BX55" s="465"/>
      <c r="BY55" s="465"/>
      <c r="BZ55" s="465"/>
      <c r="CA55" s="465"/>
      <c r="CB55" s="465"/>
    </row>
    <row r="56" customHeight="1" spans="2:80">
      <c r="B56" s="360" t="s">
        <v>99</v>
      </c>
      <c r="C56" s="361" t="s">
        <v>100</v>
      </c>
      <c r="D56" s="375">
        <v>40950</v>
      </c>
      <c r="E56" s="375">
        <v>41000</v>
      </c>
      <c r="F56" s="360" t="s">
        <v>101</v>
      </c>
      <c r="G56" s="376">
        <f t="shared" si="7"/>
        <v>40950</v>
      </c>
      <c r="H56" s="376">
        <f t="shared" si="7"/>
        <v>41000</v>
      </c>
      <c r="I56" s="428">
        <v>31993456</v>
      </c>
      <c r="J56" s="431">
        <f>SUM(J57:J62)</f>
        <v>14</v>
      </c>
      <c r="K56" s="430">
        <f>I56/I53</f>
        <v>0.2</v>
      </c>
      <c r="L56" s="431"/>
      <c r="M56" s="431"/>
      <c r="N56" s="431"/>
      <c r="O56" s="445">
        <f t="shared" si="2"/>
        <v>0</v>
      </c>
      <c r="P56" s="446">
        <v>0</v>
      </c>
      <c r="Q56">
        <v>-1</v>
      </c>
      <c r="R56" s="477">
        <f t="shared" si="0"/>
        <v>0</v>
      </c>
      <c r="S56" s="465"/>
      <c r="T56" s="465"/>
      <c r="U56" s="476"/>
      <c r="V56" s="476"/>
      <c r="W56" s="465"/>
      <c r="X56" s="465"/>
      <c r="Y56" s="465"/>
      <c r="Z56" s="465"/>
      <c r="AA56" s="465"/>
      <c r="AB56" s="488"/>
      <c r="AC56" s="465"/>
      <c r="AD56" s="465"/>
      <c r="AE56" s="465"/>
      <c r="AF56" s="465"/>
      <c r="AG56" s="465"/>
      <c r="AH56" s="465"/>
      <c r="AI56" s="465"/>
      <c r="AJ56" s="465"/>
      <c r="AK56" s="465"/>
      <c r="AL56" s="465"/>
      <c r="AM56" s="465"/>
      <c r="AN56" s="465"/>
      <c r="AO56" s="465"/>
      <c r="AP56" s="465"/>
      <c r="AQ56" s="465"/>
      <c r="AR56" s="465"/>
      <c r="AS56" s="465"/>
      <c r="AT56" s="465"/>
      <c r="AU56" s="465"/>
      <c r="AV56" s="465"/>
      <c r="AW56" s="465"/>
      <c r="AX56" s="465"/>
      <c r="AY56" s="465"/>
      <c r="AZ56" s="465"/>
      <c r="BA56" s="465"/>
      <c r="BB56" s="465"/>
      <c r="BC56" s="465"/>
      <c r="BD56" s="465"/>
      <c r="BE56" s="465"/>
      <c r="BF56" s="465"/>
      <c r="BG56" s="465"/>
      <c r="BH56" s="465"/>
      <c r="BI56" s="465"/>
      <c r="BJ56" s="465"/>
      <c r="BK56" s="465"/>
      <c r="BL56" s="465"/>
      <c r="BM56" s="465"/>
      <c r="BN56" s="465"/>
      <c r="BO56" s="465"/>
      <c r="BP56" s="465"/>
      <c r="BQ56" s="465"/>
      <c r="BR56" s="465"/>
      <c r="BS56" s="465"/>
      <c r="BT56" s="465"/>
      <c r="BU56" s="465"/>
      <c r="BV56" s="465"/>
      <c r="BW56" s="465"/>
      <c r="BX56" s="465"/>
      <c r="BY56" s="465"/>
      <c r="BZ56" s="465"/>
      <c r="CA56" s="465"/>
      <c r="CB56" s="465"/>
    </row>
    <row r="57" customHeight="1" spans="2:80">
      <c r="B57" s="390" t="s">
        <v>102</v>
      </c>
      <c r="C57" s="391" t="s">
        <v>27</v>
      </c>
      <c r="D57" s="392">
        <v>41015</v>
      </c>
      <c r="E57" s="392">
        <v>41015</v>
      </c>
      <c r="F57" s="377" t="s">
        <v>103</v>
      </c>
      <c r="G57" s="380">
        <f>H17</f>
        <v>41015</v>
      </c>
      <c r="H57" s="380">
        <f>G57</f>
        <v>41015</v>
      </c>
      <c r="I57" s="447">
        <v>0</v>
      </c>
      <c r="J57" s="456"/>
      <c r="K57" s="457"/>
      <c r="L57" s="448"/>
      <c r="M57" s="448"/>
      <c r="N57" s="448"/>
      <c r="O57" s="449"/>
      <c r="P57" s="450">
        <v>0.05</v>
      </c>
      <c r="Q57">
        <v>-1</v>
      </c>
      <c r="R57" s="486">
        <f t="shared" si="0"/>
        <v>0</v>
      </c>
      <c r="S57" s="465"/>
      <c r="T57" s="465"/>
      <c r="U57" s="476"/>
      <c r="V57" s="476"/>
      <c r="W57" s="465"/>
      <c r="X57" s="465"/>
      <c r="Y57" s="465"/>
      <c r="Z57" s="465"/>
      <c r="AA57" s="465"/>
      <c r="AB57" s="488"/>
      <c r="AC57" s="465"/>
      <c r="AD57" s="465"/>
      <c r="AE57" s="465"/>
      <c r="AF57" s="465"/>
      <c r="AG57" s="465"/>
      <c r="AH57" s="465"/>
      <c r="AI57" s="465"/>
      <c r="AJ57" s="465"/>
      <c r="AK57" s="465"/>
      <c r="AL57" s="465"/>
      <c r="AM57" s="465"/>
      <c r="AN57" s="465"/>
      <c r="AO57" s="465"/>
      <c r="AP57" s="465"/>
      <c r="AQ57" s="465"/>
      <c r="AR57" s="465"/>
      <c r="AS57" s="465"/>
      <c r="AT57" s="465"/>
      <c r="AU57" s="465"/>
      <c r="AV57" s="465"/>
      <c r="AW57" s="465"/>
      <c r="AX57" s="465"/>
      <c r="AY57" s="465"/>
      <c r="AZ57" s="465"/>
      <c r="BA57" s="465"/>
      <c r="BB57" s="465"/>
      <c r="BC57" s="465"/>
      <c r="BD57" s="465"/>
      <c r="BE57" s="465"/>
      <c r="BF57" s="465"/>
      <c r="BG57" s="465"/>
      <c r="BH57" s="465"/>
      <c r="BI57" s="465"/>
      <c r="BJ57" s="465"/>
      <c r="BK57" s="465"/>
      <c r="BL57" s="465"/>
      <c r="BM57" s="465"/>
      <c r="BN57" s="465"/>
      <c r="BO57" s="465"/>
      <c r="BP57" s="465"/>
      <c r="BQ57" s="465"/>
      <c r="BR57" s="465"/>
      <c r="BS57" s="465"/>
      <c r="BT57" s="465"/>
      <c r="BU57" s="465"/>
      <c r="BV57" s="465"/>
      <c r="BW57" s="465"/>
      <c r="BX57" s="465"/>
      <c r="BY57" s="465"/>
      <c r="BZ57" s="465"/>
      <c r="CA57" s="465"/>
      <c r="CB57" s="465"/>
    </row>
    <row r="58" ht="26.25" customHeight="1" spans="2:80">
      <c r="B58" s="370" t="s">
        <v>104</v>
      </c>
      <c r="C58" s="393" t="s">
        <v>30</v>
      </c>
      <c r="D58" s="394">
        <v>41000</v>
      </c>
      <c r="E58" s="394">
        <v>41029</v>
      </c>
      <c r="F58" s="370"/>
      <c r="G58" s="395">
        <f>MIN(G59:G60)</f>
        <v>41000</v>
      </c>
      <c r="H58" s="395">
        <f>MAX(H59:H60)</f>
        <v>41029</v>
      </c>
      <c r="I58" s="439">
        <f>SUM(I59:I60)</f>
        <v>26166400</v>
      </c>
      <c r="J58" s="458">
        <v>6</v>
      </c>
      <c r="K58" s="459">
        <f>I58/$I$11</f>
        <v>0.014905063911794</v>
      </c>
      <c r="L58" s="460"/>
      <c r="M58" s="460"/>
      <c r="N58" s="460"/>
      <c r="O58" s="459">
        <f>O59*K59+O60*K60</f>
        <v>0</v>
      </c>
      <c r="P58" s="461">
        <f>P59*K59+P60*K60</f>
        <v>0</v>
      </c>
      <c r="Q58">
        <v>-1</v>
      </c>
      <c r="R58" s="487">
        <f>SUM(R59:R60)</f>
        <v>0</v>
      </c>
      <c r="S58" s="465"/>
      <c r="T58" s="465"/>
      <c r="U58" s="476"/>
      <c r="V58" s="476"/>
      <c r="W58" s="465"/>
      <c r="X58" s="465"/>
      <c r="Y58" s="465"/>
      <c r="Z58" s="465"/>
      <c r="AA58" s="465"/>
      <c r="AB58" s="488"/>
      <c r="AC58" s="465"/>
      <c r="AD58" s="465"/>
      <c r="AE58" s="465"/>
      <c r="AF58" s="465"/>
      <c r="AG58" s="465"/>
      <c r="AH58" s="465"/>
      <c r="AI58" s="465"/>
      <c r="AJ58" s="465"/>
      <c r="AK58" s="465"/>
      <c r="AL58" s="465"/>
      <c r="AM58" s="465"/>
      <c r="AN58" s="465"/>
      <c r="AO58" s="465"/>
      <c r="AP58" s="465"/>
      <c r="AQ58" s="465"/>
      <c r="AR58" s="465"/>
      <c r="AS58" s="465"/>
      <c r="AT58" s="465"/>
      <c r="AU58" s="465"/>
      <c r="AV58" s="465"/>
      <c r="AW58" s="465"/>
      <c r="AX58" s="465"/>
      <c r="AY58" s="465"/>
      <c r="AZ58" s="465"/>
      <c r="BA58" s="465"/>
      <c r="BB58" s="465"/>
      <c r="BC58" s="465"/>
      <c r="BD58" s="465"/>
      <c r="BE58" s="465"/>
      <c r="BF58" s="465"/>
      <c r="BG58" s="465"/>
      <c r="BH58" s="465"/>
      <c r="BI58" s="465"/>
      <c r="BJ58" s="465"/>
      <c r="BK58" s="465"/>
      <c r="BL58" s="465"/>
      <c r="BM58" s="465"/>
      <c r="BN58" s="465"/>
      <c r="BO58" s="465"/>
      <c r="BP58" s="465"/>
      <c r="BQ58" s="465"/>
      <c r="BR58" s="465"/>
      <c r="BS58" s="465"/>
      <c r="BT58" s="465"/>
      <c r="BU58" s="465"/>
      <c r="BV58" s="465"/>
      <c r="BW58" s="465"/>
      <c r="BX58" s="465"/>
      <c r="BY58" s="465"/>
      <c r="BZ58" s="465"/>
      <c r="CA58" s="465"/>
      <c r="CB58" s="465"/>
    </row>
    <row r="59" ht="24.75" customHeight="1" spans="2:80">
      <c r="B59" s="360" t="s">
        <v>105</v>
      </c>
      <c r="C59" s="361" t="s">
        <v>75</v>
      </c>
      <c r="D59" s="375">
        <v>41000</v>
      </c>
      <c r="E59" s="375">
        <v>41013</v>
      </c>
      <c r="F59" s="360">
        <v>47</v>
      </c>
      <c r="G59" s="376">
        <f>D59</f>
        <v>41000</v>
      </c>
      <c r="H59" s="376">
        <f>E59</f>
        <v>41013</v>
      </c>
      <c r="I59" s="428">
        <v>5233280</v>
      </c>
      <c r="J59" s="429">
        <v>4</v>
      </c>
      <c r="K59" s="430">
        <f>I59/I58</f>
        <v>0.2</v>
      </c>
      <c r="L59" s="431"/>
      <c r="M59" s="431"/>
      <c r="N59" s="431"/>
      <c r="O59" s="445">
        <f t="shared" ref="O59:O64" si="8">IF($C$4&gt;E59,100%,0)</f>
        <v>0</v>
      </c>
      <c r="P59" s="446">
        <v>0</v>
      </c>
      <c r="Q59">
        <v>-1</v>
      </c>
      <c r="R59" s="477">
        <f t="shared" si="0"/>
        <v>0</v>
      </c>
      <c r="S59" s="465"/>
      <c r="T59" s="465"/>
      <c r="U59" s="476"/>
      <c r="V59" s="476"/>
      <c r="W59" s="465"/>
      <c r="X59" s="465"/>
      <c r="Y59" s="465"/>
      <c r="Z59" s="465"/>
      <c r="AA59" s="465"/>
      <c r="AB59" s="488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465"/>
      <c r="AP59" s="465"/>
      <c r="AQ59" s="465"/>
      <c r="AR59" s="465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5"/>
      <c r="BT59" s="465"/>
      <c r="BU59" s="465"/>
      <c r="BV59" s="465"/>
      <c r="BW59" s="465"/>
      <c r="BX59" s="465"/>
      <c r="BY59" s="465"/>
      <c r="BZ59" s="465"/>
      <c r="CA59" s="465"/>
      <c r="CB59" s="465"/>
    </row>
    <row r="60" customHeight="1" spans="2:80">
      <c r="B60" s="360" t="s">
        <v>106</v>
      </c>
      <c r="C60" s="361" t="s">
        <v>59</v>
      </c>
      <c r="D60" s="375">
        <v>41013</v>
      </c>
      <c r="E60" s="375">
        <v>41029</v>
      </c>
      <c r="F60" s="360">
        <v>50</v>
      </c>
      <c r="G60" s="376">
        <f>D60</f>
        <v>41013</v>
      </c>
      <c r="H60" s="376">
        <f>E60</f>
        <v>41029</v>
      </c>
      <c r="I60" s="428">
        <v>20933120</v>
      </c>
      <c r="J60" s="429">
        <v>2</v>
      </c>
      <c r="K60" s="430">
        <f>I60/I58</f>
        <v>0.8</v>
      </c>
      <c r="L60" s="431"/>
      <c r="M60" s="431"/>
      <c r="N60" s="431"/>
      <c r="O60" s="445">
        <f t="shared" si="8"/>
        <v>0</v>
      </c>
      <c r="P60" s="446">
        <v>0</v>
      </c>
      <c r="Q60">
        <v>-1</v>
      </c>
      <c r="R60" s="477">
        <f t="shared" si="0"/>
        <v>0</v>
      </c>
      <c r="S60" s="465"/>
      <c r="T60" s="465"/>
      <c r="U60" s="476"/>
      <c r="V60" s="476"/>
      <c r="W60" s="465"/>
      <c r="X60" s="465"/>
      <c r="Y60" s="465"/>
      <c r="Z60" s="465"/>
      <c r="AA60" s="465"/>
      <c r="AB60" s="488"/>
      <c r="AC60" s="465"/>
      <c r="AD60" s="465"/>
      <c r="AE60" s="465"/>
      <c r="AF60" s="465"/>
      <c r="AG60" s="465"/>
      <c r="AH60" s="465"/>
      <c r="AI60" s="465"/>
      <c r="AJ60" s="465"/>
      <c r="AK60" s="465"/>
      <c r="AL60" s="465"/>
      <c r="AM60" s="465"/>
      <c r="AN60" s="465"/>
      <c r="AO60" s="465"/>
      <c r="AP60" s="465"/>
      <c r="AQ60" s="465"/>
      <c r="AR60" s="465"/>
      <c r="AS60" s="465"/>
      <c r="AT60" s="465"/>
      <c r="AU60" s="465"/>
      <c r="AV60" s="465"/>
      <c r="AW60" s="465"/>
      <c r="AX60" s="465"/>
      <c r="AY60" s="465"/>
      <c r="AZ60" s="465"/>
      <c r="BA60" s="465"/>
      <c r="BB60" s="465"/>
      <c r="BC60" s="465"/>
      <c r="BD60" s="465"/>
      <c r="BE60" s="465"/>
      <c r="BF60" s="465"/>
      <c r="BG60" s="465"/>
      <c r="BH60" s="465"/>
      <c r="BI60" s="465"/>
      <c r="BJ60" s="465"/>
      <c r="BK60" s="465"/>
      <c r="BL60" s="465"/>
      <c r="BM60" s="465"/>
      <c r="BN60" s="465"/>
      <c r="BO60" s="465"/>
      <c r="BP60" s="465"/>
      <c r="BQ60" s="465"/>
      <c r="BR60" s="465"/>
      <c r="BS60" s="465"/>
      <c r="BT60" s="465"/>
      <c r="BU60" s="465"/>
      <c r="BV60" s="465"/>
      <c r="BW60" s="465"/>
      <c r="BX60" s="465"/>
      <c r="BY60" s="465"/>
      <c r="BZ60" s="465"/>
      <c r="CA60" s="465"/>
      <c r="CB60" s="465"/>
    </row>
    <row r="61" customHeight="1" spans="2:80">
      <c r="B61" s="390" t="s">
        <v>107</v>
      </c>
      <c r="C61" s="391" t="s">
        <v>27</v>
      </c>
      <c r="D61" s="392">
        <v>41029</v>
      </c>
      <c r="E61" s="392">
        <v>41029</v>
      </c>
      <c r="F61" s="377">
        <v>51</v>
      </c>
      <c r="G61" s="380">
        <f>H58</f>
        <v>41029</v>
      </c>
      <c r="H61" s="380">
        <f>G61</f>
        <v>41029</v>
      </c>
      <c r="I61" s="447">
        <v>0</v>
      </c>
      <c r="J61" s="456"/>
      <c r="K61" s="457"/>
      <c r="L61" s="448"/>
      <c r="M61" s="448"/>
      <c r="N61" s="448"/>
      <c r="O61" s="449"/>
      <c r="P61" s="450">
        <v>0</v>
      </c>
      <c r="Q61">
        <v>-1</v>
      </c>
      <c r="R61" s="486">
        <f t="shared" si="0"/>
        <v>0</v>
      </c>
      <c r="S61" s="465"/>
      <c r="T61" s="465"/>
      <c r="U61" s="476"/>
      <c r="V61" s="476"/>
      <c r="W61" s="465"/>
      <c r="X61" s="465"/>
      <c r="Y61" s="465"/>
      <c r="Z61" s="465"/>
      <c r="AA61" s="465"/>
      <c r="AB61" s="488"/>
      <c r="AC61" s="465"/>
      <c r="AD61" s="465"/>
      <c r="AE61" s="465"/>
      <c r="AF61" s="465"/>
      <c r="AG61" s="465"/>
      <c r="AH61" s="465"/>
      <c r="AI61" s="465"/>
      <c r="AJ61" s="465"/>
      <c r="AK61" s="465"/>
      <c r="AL61" s="465"/>
      <c r="AM61" s="465"/>
      <c r="AN61" s="465"/>
      <c r="AO61" s="465"/>
      <c r="AP61" s="465"/>
      <c r="AQ61" s="465"/>
      <c r="AR61" s="465"/>
      <c r="AS61" s="465"/>
      <c r="AT61" s="465"/>
      <c r="AU61" s="465"/>
      <c r="AV61" s="465"/>
      <c r="AW61" s="465"/>
      <c r="AX61" s="465"/>
      <c r="AY61" s="465"/>
      <c r="AZ61" s="465"/>
      <c r="BA61" s="465"/>
      <c r="BB61" s="465"/>
      <c r="BC61" s="465"/>
      <c r="BD61" s="465"/>
      <c r="BE61" s="465"/>
      <c r="BF61" s="465"/>
      <c r="BG61" s="465"/>
      <c r="BH61" s="465"/>
      <c r="BI61" s="465"/>
      <c r="BJ61" s="465"/>
      <c r="BK61" s="465"/>
      <c r="BL61" s="465"/>
      <c r="BM61" s="465"/>
      <c r="BN61" s="465"/>
      <c r="BO61" s="465"/>
      <c r="BP61" s="465"/>
      <c r="BQ61" s="465"/>
      <c r="BR61" s="465"/>
      <c r="BS61" s="465"/>
      <c r="BT61" s="465"/>
      <c r="BU61" s="465"/>
      <c r="BV61" s="465"/>
      <c r="BW61" s="465"/>
      <c r="BX61" s="465"/>
      <c r="BY61" s="465"/>
      <c r="BZ61" s="465"/>
      <c r="CA61" s="465"/>
      <c r="CB61" s="465"/>
    </row>
    <row r="62" customHeight="1" spans="2:80">
      <c r="B62" s="370" t="s">
        <v>108</v>
      </c>
      <c r="C62" s="393" t="s">
        <v>46</v>
      </c>
      <c r="D62" s="394">
        <v>40965</v>
      </c>
      <c r="E62" s="394">
        <v>40980</v>
      </c>
      <c r="F62" s="370"/>
      <c r="G62" s="395">
        <f>MIN(G63:G64)</f>
        <v>40965</v>
      </c>
      <c r="H62" s="395">
        <f>MAX(H63:H64)</f>
        <v>40980</v>
      </c>
      <c r="I62" s="439">
        <f>SUM(I63:I64)</f>
        <v>176768122</v>
      </c>
      <c r="J62" s="458">
        <v>2</v>
      </c>
      <c r="K62" s="462">
        <f>I62/$I$11</f>
        <v>0.100691732755664</v>
      </c>
      <c r="L62" s="460"/>
      <c r="M62" s="460"/>
      <c r="N62" s="460"/>
      <c r="O62" s="459">
        <f>O63*K63+O64*K64</f>
        <v>0</v>
      </c>
      <c r="P62" s="461">
        <f>P63*K63+P64*K64</f>
        <v>0</v>
      </c>
      <c r="Q62">
        <v>-1</v>
      </c>
      <c r="R62" s="487">
        <f>SUM(R63:R64)</f>
        <v>0</v>
      </c>
      <c r="S62" s="465"/>
      <c r="T62" s="465"/>
      <c r="U62" s="476"/>
      <c r="V62" s="476"/>
      <c r="W62" s="465"/>
      <c r="X62" s="465"/>
      <c r="Y62" s="465"/>
      <c r="Z62" s="465"/>
      <c r="AA62" s="465"/>
      <c r="AB62" s="488"/>
      <c r="AC62" s="465"/>
      <c r="AD62" s="465"/>
      <c r="AE62" s="465"/>
      <c r="AF62" s="465"/>
      <c r="AG62" s="465"/>
      <c r="AH62" s="465"/>
      <c r="AI62" s="465"/>
      <c r="AJ62" s="465"/>
      <c r="AK62" s="465"/>
      <c r="AL62" s="465"/>
      <c r="AM62" s="465"/>
      <c r="AN62" s="465"/>
      <c r="AO62" s="465"/>
      <c r="AP62" s="465"/>
      <c r="AQ62" s="465"/>
      <c r="AR62" s="465"/>
      <c r="AS62" s="465"/>
      <c r="AT62" s="465"/>
      <c r="AU62" s="465"/>
      <c r="AV62" s="465"/>
      <c r="AW62" s="465"/>
      <c r="AX62" s="465"/>
      <c r="AY62" s="465"/>
      <c r="AZ62" s="465"/>
      <c r="BA62" s="465"/>
      <c r="BB62" s="465"/>
      <c r="BC62" s="465"/>
      <c r="BD62" s="465"/>
      <c r="BE62" s="465"/>
      <c r="BF62" s="465"/>
      <c r="BG62" s="465"/>
      <c r="BH62" s="465"/>
      <c r="BI62" s="465"/>
      <c r="BJ62" s="465"/>
      <c r="BK62" s="465"/>
      <c r="BL62" s="465"/>
      <c r="BM62" s="465"/>
      <c r="BN62" s="465"/>
      <c r="BO62" s="465"/>
      <c r="BP62" s="465"/>
      <c r="BQ62" s="465"/>
      <c r="BR62" s="465"/>
      <c r="BS62" s="465"/>
      <c r="BT62" s="465"/>
      <c r="BU62" s="465"/>
      <c r="BV62" s="465"/>
      <c r="BW62" s="465"/>
      <c r="BX62" s="465"/>
      <c r="BY62" s="465"/>
      <c r="BZ62" s="465"/>
      <c r="CA62" s="465"/>
      <c r="CB62" s="465"/>
    </row>
    <row r="63" customHeight="1" spans="2:80">
      <c r="B63" s="360" t="s">
        <v>109</v>
      </c>
      <c r="C63" s="396" t="s">
        <v>86</v>
      </c>
      <c r="D63" s="397">
        <v>40965</v>
      </c>
      <c r="E63" s="397">
        <v>40973</v>
      </c>
      <c r="F63" s="360" t="s">
        <v>110</v>
      </c>
      <c r="G63" s="376">
        <f>D63</f>
        <v>40965</v>
      </c>
      <c r="H63" s="376">
        <f>E63</f>
        <v>40973</v>
      </c>
      <c r="I63" s="428">
        <v>35353625</v>
      </c>
      <c r="J63" s="429"/>
      <c r="K63" s="430">
        <f>I63/I62</f>
        <v>0.200000003394277</v>
      </c>
      <c r="L63" s="431"/>
      <c r="M63" s="431"/>
      <c r="N63" s="431"/>
      <c r="O63" s="445">
        <f t="shared" si="8"/>
        <v>0</v>
      </c>
      <c r="P63" s="446">
        <v>0</v>
      </c>
      <c r="Q63">
        <v>-1</v>
      </c>
      <c r="R63" s="477">
        <f t="shared" si="0"/>
        <v>0</v>
      </c>
      <c r="S63" s="465"/>
      <c r="T63" s="465"/>
      <c r="U63" s="476"/>
      <c r="V63" s="476"/>
      <c r="W63" s="465"/>
      <c r="X63" s="465"/>
      <c r="Y63" s="465"/>
      <c r="Z63" s="465"/>
      <c r="AA63" s="465"/>
      <c r="AB63" s="488"/>
      <c r="AC63" s="465"/>
      <c r="AD63" s="465"/>
      <c r="AE63" s="465"/>
      <c r="AF63" s="465"/>
      <c r="AG63" s="465"/>
      <c r="AH63" s="465"/>
      <c r="AI63" s="465"/>
      <c r="AJ63" s="465"/>
      <c r="AK63" s="465"/>
      <c r="AL63" s="465"/>
      <c r="AM63" s="465"/>
      <c r="AN63" s="465"/>
      <c r="AO63" s="465"/>
      <c r="AP63" s="465"/>
      <c r="AQ63" s="465"/>
      <c r="AR63" s="465"/>
      <c r="AS63" s="465"/>
      <c r="AT63" s="465"/>
      <c r="AU63" s="465"/>
      <c r="AV63" s="465"/>
      <c r="AW63" s="465"/>
      <c r="AX63" s="465"/>
      <c r="AY63" s="465"/>
      <c r="AZ63" s="465"/>
      <c r="BA63" s="465"/>
      <c r="BB63" s="465"/>
      <c r="BC63" s="465"/>
      <c r="BD63" s="465"/>
      <c r="BE63" s="465"/>
      <c r="BF63" s="465"/>
      <c r="BG63" s="465"/>
      <c r="BH63" s="465"/>
      <c r="BI63" s="465"/>
      <c r="BJ63" s="465"/>
      <c r="BK63" s="465"/>
      <c r="BL63" s="465"/>
      <c r="BM63" s="465"/>
      <c r="BN63" s="465"/>
      <c r="BO63" s="465"/>
      <c r="BP63" s="465"/>
      <c r="BQ63" s="465"/>
      <c r="BR63" s="465"/>
      <c r="BS63" s="465"/>
      <c r="BT63" s="465"/>
      <c r="BU63" s="465"/>
      <c r="BV63" s="465"/>
      <c r="BW63" s="465"/>
      <c r="BX63" s="465"/>
      <c r="BY63" s="465"/>
      <c r="BZ63" s="465"/>
      <c r="CA63" s="465"/>
      <c r="CB63" s="465"/>
    </row>
    <row r="64" customHeight="1" spans="2:80">
      <c r="B64" s="360" t="s">
        <v>111</v>
      </c>
      <c r="C64" s="396" t="s">
        <v>61</v>
      </c>
      <c r="D64" s="397">
        <v>40973</v>
      </c>
      <c r="E64" s="397">
        <v>40980</v>
      </c>
      <c r="F64" s="360">
        <v>54</v>
      </c>
      <c r="G64" s="376">
        <f>D64</f>
        <v>40973</v>
      </c>
      <c r="H64" s="376">
        <f>E64</f>
        <v>40980</v>
      </c>
      <c r="I64" s="428">
        <v>141414497</v>
      </c>
      <c r="J64" s="429">
        <f>SUM(J65:J69)</f>
        <v>7</v>
      </c>
      <c r="K64" s="430">
        <f>I64/I62</f>
        <v>0.799999996605723</v>
      </c>
      <c r="L64" s="431"/>
      <c r="M64" s="431"/>
      <c r="N64" s="431"/>
      <c r="O64" s="445">
        <f t="shared" si="8"/>
        <v>0</v>
      </c>
      <c r="P64" s="446">
        <v>0</v>
      </c>
      <c r="Q64">
        <v>-1</v>
      </c>
      <c r="R64" s="477">
        <f t="shared" si="0"/>
        <v>0</v>
      </c>
      <c r="S64" s="465"/>
      <c r="T64" s="465"/>
      <c r="U64" s="476"/>
      <c r="V64" s="476"/>
      <c r="W64" s="465"/>
      <c r="X64" s="465"/>
      <c r="Y64" s="465"/>
      <c r="Z64" s="465"/>
      <c r="AA64" s="465"/>
      <c r="AB64" s="488"/>
      <c r="AC64" s="465"/>
      <c r="AD64" s="465"/>
      <c r="AE64" s="465"/>
      <c r="AF64" s="465"/>
      <c r="AG64" s="465"/>
      <c r="AH64" s="465"/>
      <c r="AI64" s="465"/>
      <c r="AJ64" s="465"/>
      <c r="AK64" s="465"/>
      <c r="AL64" s="465"/>
      <c r="AM64" s="465"/>
      <c r="AN64" s="465"/>
      <c r="AO64" s="465"/>
      <c r="AP64" s="465"/>
      <c r="AQ64" s="465"/>
      <c r="AR64" s="465"/>
      <c r="AS64" s="465"/>
      <c r="AT64" s="465"/>
      <c r="AU64" s="465"/>
      <c r="AV64" s="465"/>
      <c r="AW64" s="465"/>
      <c r="AX64" s="465"/>
      <c r="AY64" s="465"/>
      <c r="AZ64" s="465"/>
      <c r="BA64" s="465"/>
      <c r="BB64" s="465"/>
      <c r="BC64" s="465"/>
      <c r="BD64" s="465"/>
      <c r="BE64" s="465"/>
      <c r="BF64" s="465"/>
      <c r="BG64" s="465"/>
      <c r="BH64" s="465"/>
      <c r="BI64" s="465"/>
      <c r="BJ64" s="465"/>
      <c r="BK64" s="465"/>
      <c r="BL64" s="465"/>
      <c r="BM64" s="465"/>
      <c r="BN64" s="465"/>
      <c r="BO64" s="465"/>
      <c r="BP64" s="465"/>
      <c r="BQ64" s="465"/>
      <c r="BR64" s="465"/>
      <c r="BS64" s="465"/>
      <c r="BT64" s="465"/>
      <c r="BU64" s="465"/>
      <c r="BV64" s="465"/>
      <c r="BW64" s="465"/>
      <c r="BX64" s="465"/>
      <c r="BY64" s="465"/>
      <c r="BZ64" s="465"/>
      <c r="CA64" s="465"/>
      <c r="CB64" s="465"/>
    </row>
    <row r="65" customHeight="1" spans="2:80">
      <c r="B65" s="390" t="s">
        <v>112</v>
      </c>
      <c r="C65" s="391" t="s">
        <v>27</v>
      </c>
      <c r="D65" s="392">
        <v>40980</v>
      </c>
      <c r="E65" s="392">
        <v>40980</v>
      </c>
      <c r="F65" s="377">
        <v>55</v>
      </c>
      <c r="G65" s="380">
        <f>H62</f>
        <v>40980</v>
      </c>
      <c r="H65" s="380">
        <f>G65</f>
        <v>40980</v>
      </c>
      <c r="I65" s="447">
        <v>0</v>
      </c>
      <c r="J65" s="456"/>
      <c r="K65" s="457"/>
      <c r="L65" s="448"/>
      <c r="M65" s="448"/>
      <c r="N65" s="448"/>
      <c r="O65" s="449"/>
      <c r="P65" s="450">
        <v>0</v>
      </c>
      <c r="Q65">
        <v>-1</v>
      </c>
      <c r="R65" s="486">
        <f t="shared" si="0"/>
        <v>0</v>
      </c>
      <c r="S65" s="465"/>
      <c r="T65" s="465"/>
      <c r="U65" s="476"/>
      <c r="V65" s="476"/>
      <c r="W65" s="465"/>
      <c r="X65" s="465"/>
      <c r="Y65" s="465"/>
      <c r="Z65" s="465"/>
      <c r="AA65" s="465"/>
      <c r="AB65" s="488"/>
      <c r="AC65" s="465"/>
      <c r="AD65" s="465"/>
      <c r="AE65" s="465"/>
      <c r="AF65" s="465"/>
      <c r="AG65" s="465"/>
      <c r="AH65" s="465"/>
      <c r="AI65" s="465"/>
      <c r="AJ65" s="465"/>
      <c r="AK65" s="465"/>
      <c r="AL65" s="465"/>
      <c r="AM65" s="465"/>
      <c r="AN65" s="465"/>
      <c r="AO65" s="465"/>
      <c r="AP65" s="465"/>
      <c r="AQ65" s="465"/>
      <c r="AR65" s="465"/>
      <c r="AS65" s="465"/>
      <c r="AT65" s="465"/>
      <c r="AU65" s="465"/>
      <c r="AV65" s="465"/>
      <c r="AW65" s="465"/>
      <c r="AX65" s="465"/>
      <c r="AY65" s="465"/>
      <c r="AZ65" s="465"/>
      <c r="BA65" s="465"/>
      <c r="BB65" s="465"/>
      <c r="BC65" s="465"/>
      <c r="BD65" s="465"/>
      <c r="BE65" s="465"/>
      <c r="BF65" s="465"/>
      <c r="BG65" s="465"/>
      <c r="BH65" s="465"/>
      <c r="BI65" s="465"/>
      <c r="BJ65" s="465"/>
      <c r="BK65" s="465"/>
      <c r="BL65" s="465"/>
      <c r="BM65" s="465"/>
      <c r="BN65" s="465"/>
      <c r="BO65" s="465"/>
      <c r="BP65" s="465"/>
      <c r="BQ65" s="465"/>
      <c r="BR65" s="465"/>
      <c r="BS65" s="465"/>
      <c r="BT65" s="465"/>
      <c r="BU65" s="465"/>
      <c r="BV65" s="465"/>
      <c r="BW65" s="465"/>
      <c r="BX65" s="465"/>
      <c r="BY65" s="465"/>
      <c r="BZ65" s="465"/>
      <c r="CA65" s="465"/>
      <c r="CB65" s="465"/>
    </row>
    <row r="66" ht="26.25" customHeight="1" spans="2:80">
      <c r="B66" s="370" t="s">
        <v>113</v>
      </c>
      <c r="C66" s="393" t="s">
        <v>46</v>
      </c>
      <c r="D66" s="394">
        <v>40980</v>
      </c>
      <c r="E66" s="394">
        <v>40995</v>
      </c>
      <c r="F66" s="370"/>
      <c r="G66" s="395">
        <f>MIN(G67:G68)</f>
        <v>40980</v>
      </c>
      <c r="H66" s="395">
        <f>MAX(H67:H68)</f>
        <v>40995</v>
      </c>
      <c r="I66" s="439">
        <f>SUM(I67:I68)</f>
        <v>24193453.442</v>
      </c>
      <c r="J66" s="458">
        <v>1</v>
      </c>
      <c r="K66" s="462">
        <f>I66/$I$11</f>
        <v>0.013781222093984</v>
      </c>
      <c r="L66" s="460"/>
      <c r="M66" s="460"/>
      <c r="N66" s="460"/>
      <c r="O66" s="459">
        <f>O67*K67+O68*K68</f>
        <v>0</v>
      </c>
      <c r="P66" s="461">
        <f>P67*K67+P68*K68</f>
        <v>0</v>
      </c>
      <c r="Q66">
        <v>-1</v>
      </c>
      <c r="R66" s="487">
        <f>SUM(R67:R68)</f>
        <v>0</v>
      </c>
      <c r="S66" s="465"/>
      <c r="T66" s="465"/>
      <c r="U66" s="476"/>
      <c r="V66" s="476"/>
      <c r="W66" s="465"/>
      <c r="X66" s="465"/>
      <c r="Y66" s="465"/>
      <c r="Z66" s="465"/>
      <c r="AA66" s="465"/>
      <c r="AB66" s="488"/>
      <c r="AC66" s="465"/>
      <c r="AD66" s="465"/>
      <c r="AE66" s="465"/>
      <c r="AF66" s="465"/>
      <c r="AG66" s="465"/>
      <c r="AH66" s="465"/>
      <c r="AI66" s="465"/>
      <c r="AJ66" s="465"/>
      <c r="AK66" s="465"/>
      <c r="AL66" s="465"/>
      <c r="AM66" s="465"/>
      <c r="AN66" s="465"/>
      <c r="AO66" s="465"/>
      <c r="AP66" s="465"/>
      <c r="AQ66" s="465"/>
      <c r="AR66" s="465"/>
      <c r="AS66" s="465"/>
      <c r="AT66" s="465"/>
      <c r="AU66" s="465"/>
      <c r="AV66" s="465"/>
      <c r="AW66" s="465"/>
      <c r="AX66" s="465"/>
      <c r="AY66" s="465"/>
      <c r="AZ66" s="465"/>
      <c r="BA66" s="465"/>
      <c r="BB66" s="465"/>
      <c r="BC66" s="465"/>
      <c r="BD66" s="465"/>
      <c r="BE66" s="465"/>
      <c r="BF66" s="465"/>
      <c r="BG66" s="465"/>
      <c r="BH66" s="465"/>
      <c r="BI66" s="465"/>
      <c r="BJ66" s="465"/>
      <c r="BK66" s="465"/>
      <c r="BL66" s="465"/>
      <c r="BM66" s="465"/>
      <c r="BN66" s="465"/>
      <c r="BO66" s="465"/>
      <c r="BP66" s="465"/>
      <c r="BQ66" s="465"/>
      <c r="BR66" s="465"/>
      <c r="BS66" s="465"/>
      <c r="BT66" s="465"/>
      <c r="BU66" s="465"/>
      <c r="BV66" s="465"/>
      <c r="BW66" s="465"/>
      <c r="BX66" s="465"/>
      <c r="BY66" s="465"/>
      <c r="BZ66" s="465"/>
      <c r="CA66" s="465"/>
      <c r="CB66" s="465"/>
    </row>
    <row r="67" ht="30.75" customHeight="1" spans="2:80">
      <c r="B67" s="360" t="s">
        <v>114</v>
      </c>
      <c r="C67" s="361" t="s">
        <v>86</v>
      </c>
      <c r="D67" s="375">
        <v>40980</v>
      </c>
      <c r="E67" s="375">
        <v>40988</v>
      </c>
      <c r="F67" s="360" t="s">
        <v>115</v>
      </c>
      <c r="G67" s="376">
        <f>D67</f>
        <v>40980</v>
      </c>
      <c r="H67" s="376">
        <f>E67</f>
        <v>40988</v>
      </c>
      <c r="I67" s="428">
        <v>4838690.69</v>
      </c>
      <c r="J67" s="429">
        <v>4</v>
      </c>
      <c r="K67" s="430">
        <f>I67/$I$66</f>
        <v>0.200000000066134</v>
      </c>
      <c r="L67" s="431"/>
      <c r="M67" s="431"/>
      <c r="N67" s="431"/>
      <c r="O67" s="445">
        <f>IF($C$4&gt;E67,100%,0)</f>
        <v>0</v>
      </c>
      <c r="P67" s="516">
        <v>0</v>
      </c>
      <c r="Q67">
        <v>-1</v>
      </c>
      <c r="R67" s="477">
        <f t="shared" si="0"/>
        <v>0</v>
      </c>
      <c r="S67" s="465"/>
      <c r="T67" s="465"/>
      <c r="U67" s="476"/>
      <c r="V67" s="476"/>
      <c r="W67" s="465"/>
      <c r="X67" s="465"/>
      <c r="Y67" s="465"/>
      <c r="Z67" s="465"/>
      <c r="AA67" s="465"/>
      <c r="AB67" s="488"/>
      <c r="AC67" s="465"/>
      <c r="AD67" s="465"/>
      <c r="AE67" s="465"/>
      <c r="AF67" s="465"/>
      <c r="AG67" s="465"/>
      <c r="AH67" s="465"/>
      <c r="AI67" s="465"/>
      <c r="AJ67" s="465"/>
      <c r="AK67" s="465"/>
      <c r="AL67" s="465"/>
      <c r="AM67" s="465"/>
      <c r="AN67" s="465"/>
      <c r="AO67" s="465"/>
      <c r="AP67" s="465"/>
      <c r="AQ67" s="465"/>
      <c r="AR67" s="465"/>
      <c r="AS67" s="465"/>
      <c r="AT67" s="465"/>
      <c r="AU67" s="465"/>
      <c r="AV67" s="465"/>
      <c r="AW67" s="465"/>
      <c r="AX67" s="465"/>
      <c r="AY67" s="465"/>
      <c r="AZ67" s="465"/>
      <c r="BA67" s="465"/>
      <c r="BB67" s="465"/>
      <c r="BC67" s="465"/>
      <c r="BD67" s="465"/>
      <c r="BE67" s="465"/>
      <c r="BF67" s="465"/>
      <c r="BG67" s="465"/>
      <c r="BH67" s="465"/>
      <c r="BI67" s="465"/>
      <c r="BJ67" s="465"/>
      <c r="BK67" s="465"/>
      <c r="BL67" s="465"/>
      <c r="BM67" s="465"/>
      <c r="BN67" s="465"/>
      <c r="BO67" s="465"/>
      <c r="BP67" s="465"/>
      <c r="BQ67" s="465"/>
      <c r="BR67" s="465"/>
      <c r="BS67" s="465"/>
      <c r="BT67" s="465"/>
      <c r="BU67" s="465"/>
      <c r="BV67" s="465"/>
      <c r="BW67" s="465"/>
      <c r="BX67" s="465"/>
      <c r="BY67" s="465"/>
      <c r="BZ67" s="465"/>
      <c r="CA67" s="465"/>
      <c r="CB67" s="465"/>
    </row>
    <row r="68" ht="25.5" customHeight="1" spans="2:80">
      <c r="B68" s="360" t="s">
        <v>116</v>
      </c>
      <c r="C68" s="361" t="s">
        <v>61</v>
      </c>
      <c r="D68" s="375">
        <v>40988</v>
      </c>
      <c r="E68" s="375">
        <v>40995</v>
      </c>
      <c r="F68" s="360">
        <v>58</v>
      </c>
      <c r="G68" s="376">
        <f>D68</f>
        <v>40988</v>
      </c>
      <c r="H68" s="376">
        <f>E68</f>
        <v>40995</v>
      </c>
      <c r="I68" s="428">
        <v>19354762.752</v>
      </c>
      <c r="J68" s="429">
        <v>2</v>
      </c>
      <c r="K68" s="430">
        <f>I68/$I$66</f>
        <v>0.799999999933866</v>
      </c>
      <c r="L68" s="431"/>
      <c r="M68" s="431"/>
      <c r="N68" s="431"/>
      <c r="O68" s="445">
        <v>0</v>
      </c>
      <c r="P68" s="516">
        <v>0</v>
      </c>
      <c r="Q68">
        <v>-1</v>
      </c>
      <c r="R68" s="477">
        <f t="shared" si="0"/>
        <v>0</v>
      </c>
      <c r="S68" s="465"/>
      <c r="T68" s="465"/>
      <c r="U68" s="476"/>
      <c r="V68" s="476"/>
      <c r="W68" s="465"/>
      <c r="X68" s="465"/>
      <c r="Y68" s="465"/>
      <c r="Z68" s="465"/>
      <c r="AA68" s="465"/>
      <c r="AB68" s="488"/>
      <c r="AC68" s="465"/>
      <c r="AD68" s="465"/>
      <c r="AE68" s="465"/>
      <c r="AF68" s="465"/>
      <c r="AG68" s="465"/>
      <c r="AH68" s="465"/>
      <c r="AI68" s="465"/>
      <c r="AJ68" s="465"/>
      <c r="AK68" s="465"/>
      <c r="AL68" s="465"/>
      <c r="AM68" s="465"/>
      <c r="AN68" s="465"/>
      <c r="AO68" s="465"/>
      <c r="AP68" s="465"/>
      <c r="AQ68" s="465"/>
      <c r="AR68" s="465"/>
      <c r="AS68" s="465"/>
      <c r="AT68" s="465"/>
      <c r="AU68" s="465"/>
      <c r="AV68" s="465"/>
      <c r="AW68" s="465"/>
      <c r="AX68" s="465"/>
      <c r="AY68" s="465"/>
      <c r="AZ68" s="465"/>
      <c r="BA68" s="465"/>
      <c r="BB68" s="465"/>
      <c r="BC68" s="465"/>
      <c r="BD68" s="465"/>
      <c r="BE68" s="465"/>
      <c r="BF68" s="465"/>
      <c r="BG68" s="465"/>
      <c r="BH68" s="465"/>
      <c r="BI68" s="465"/>
      <c r="BJ68" s="465"/>
      <c r="BK68" s="465"/>
      <c r="BL68" s="465"/>
      <c r="BM68" s="465"/>
      <c r="BN68" s="465"/>
      <c r="BO68" s="465"/>
      <c r="BP68" s="465"/>
      <c r="BQ68" s="465"/>
      <c r="BR68" s="465"/>
      <c r="BS68" s="465"/>
      <c r="BT68" s="465"/>
      <c r="BU68" s="465"/>
      <c r="BV68" s="465"/>
      <c r="BW68" s="465"/>
      <c r="BX68" s="465"/>
      <c r="BY68" s="465"/>
      <c r="BZ68" s="465"/>
      <c r="CA68" s="465"/>
      <c r="CB68" s="465"/>
    </row>
    <row r="69" customHeight="1" spans="2:80">
      <c r="B69" s="390" t="s">
        <v>117</v>
      </c>
      <c r="C69" s="391" t="s">
        <v>27</v>
      </c>
      <c r="D69" s="392">
        <v>40995</v>
      </c>
      <c r="E69" s="392">
        <v>40995</v>
      </c>
      <c r="F69" s="377">
        <v>59</v>
      </c>
      <c r="G69" s="380">
        <f>H66</f>
        <v>40995</v>
      </c>
      <c r="H69" s="380">
        <f>G69</f>
        <v>40995</v>
      </c>
      <c r="I69" s="447">
        <v>0</v>
      </c>
      <c r="J69" s="456"/>
      <c r="K69" s="457"/>
      <c r="L69" s="448"/>
      <c r="M69" s="448"/>
      <c r="N69" s="448"/>
      <c r="O69" s="449"/>
      <c r="P69" s="449">
        <v>0</v>
      </c>
      <c r="Q69">
        <v>-1</v>
      </c>
      <c r="R69" s="486">
        <f t="shared" si="0"/>
        <v>0</v>
      </c>
      <c r="S69" s="465"/>
      <c r="T69" s="465"/>
      <c r="U69" s="476"/>
      <c r="V69" s="476"/>
      <c r="W69" s="465"/>
      <c r="X69" s="465"/>
      <c r="Y69" s="465"/>
      <c r="Z69" s="465"/>
      <c r="AA69" s="465"/>
      <c r="AB69" s="488"/>
      <c r="AC69" s="465"/>
      <c r="AD69" s="465"/>
      <c r="AE69" s="465"/>
      <c r="AF69" s="465"/>
      <c r="AG69" s="465"/>
      <c r="AH69" s="465"/>
      <c r="AI69" s="465"/>
      <c r="AJ69" s="465"/>
      <c r="AK69" s="465"/>
      <c r="AL69" s="465"/>
      <c r="AM69" s="465"/>
      <c r="AN69" s="465"/>
      <c r="AO69" s="465"/>
      <c r="AP69" s="465"/>
      <c r="AQ69" s="465"/>
      <c r="AR69" s="465"/>
      <c r="AS69" s="465"/>
      <c r="AT69" s="465"/>
      <c r="AU69" s="465"/>
      <c r="AV69" s="465"/>
      <c r="AW69" s="465"/>
      <c r="AX69" s="465"/>
      <c r="AY69" s="465"/>
      <c r="AZ69" s="465"/>
      <c r="BA69" s="465"/>
      <c r="BB69" s="465"/>
      <c r="BC69" s="465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  <c r="BU69" s="465"/>
      <c r="BV69" s="465"/>
      <c r="BW69" s="465"/>
      <c r="BX69" s="465"/>
      <c r="BY69" s="465"/>
      <c r="BZ69" s="465"/>
      <c r="CA69" s="465"/>
      <c r="CB69" s="465"/>
    </row>
    <row r="70" customHeight="1" spans="2:80">
      <c r="B70" s="370" t="s">
        <v>118</v>
      </c>
      <c r="C70" s="393" t="s">
        <v>119</v>
      </c>
      <c r="D70" s="394">
        <v>40918</v>
      </c>
      <c r="E70" s="394">
        <v>41029</v>
      </c>
      <c r="F70" s="370"/>
      <c r="G70" s="395">
        <f>MIN(G71:G72)</f>
        <v>40918</v>
      </c>
      <c r="H70" s="395">
        <f>MAX(H71:H72)</f>
        <v>41029</v>
      </c>
      <c r="I70" s="439">
        <f>SUM(I71:I72)</f>
        <v>42082616</v>
      </c>
      <c r="J70" s="458"/>
      <c r="K70" s="462">
        <f>I70/$I$11</f>
        <v>0.0239713556719872</v>
      </c>
      <c r="L70" s="460"/>
      <c r="M70" s="460"/>
      <c r="N70" s="460"/>
      <c r="O70" s="459">
        <f>O71*K71+O72*K72</f>
        <v>0</v>
      </c>
      <c r="P70" s="459">
        <f>P71*K71+P72*K72</f>
        <v>0</v>
      </c>
      <c r="Q70">
        <v>-1</v>
      </c>
      <c r="R70" s="487">
        <f>SUM(R71:R72)</f>
        <v>0</v>
      </c>
      <c r="S70" s="465"/>
      <c r="T70" s="465"/>
      <c r="U70" s="476"/>
      <c r="V70" s="476"/>
      <c r="W70" s="465"/>
      <c r="X70" s="465"/>
      <c r="Y70" s="465"/>
      <c r="Z70" s="465"/>
      <c r="AA70" s="465"/>
      <c r="AB70" s="488"/>
      <c r="AC70" s="465"/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465"/>
      <c r="AQ70" s="465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5"/>
      <c r="BD70" s="465"/>
      <c r="BE70" s="465"/>
      <c r="BF70" s="465"/>
      <c r="BG70" s="465"/>
      <c r="BH70" s="465"/>
      <c r="BI70" s="465"/>
      <c r="BJ70" s="465"/>
      <c r="BK70" s="465"/>
      <c r="BL70" s="465"/>
      <c r="BM70" s="465"/>
      <c r="BN70" s="465"/>
      <c r="BO70" s="465"/>
      <c r="BP70" s="465"/>
      <c r="BQ70" s="465"/>
      <c r="BR70" s="465"/>
      <c r="BS70" s="465"/>
      <c r="BT70" s="465"/>
      <c r="BU70" s="465"/>
      <c r="BV70" s="465"/>
      <c r="BW70" s="465"/>
      <c r="BX70" s="465"/>
      <c r="BY70" s="465"/>
      <c r="BZ70" s="465"/>
      <c r="CA70" s="465"/>
      <c r="CB70" s="465"/>
    </row>
    <row r="71" customHeight="1" spans="2:80">
      <c r="B71" s="360" t="s">
        <v>120</v>
      </c>
      <c r="C71" s="361" t="s">
        <v>119</v>
      </c>
      <c r="D71" s="375">
        <v>40918</v>
      </c>
      <c r="E71" s="375">
        <v>41029</v>
      </c>
      <c r="F71" s="360" t="s">
        <v>47</v>
      </c>
      <c r="G71" s="376">
        <f>D71</f>
        <v>40918</v>
      </c>
      <c r="H71" s="376">
        <f>E71</f>
        <v>41029</v>
      </c>
      <c r="I71" s="428">
        <v>1323416</v>
      </c>
      <c r="J71" s="429">
        <f>SUM(J72:J74)</f>
        <v>10</v>
      </c>
      <c r="K71" s="430">
        <f>I71/$I$70</f>
        <v>0.0314480449599426</v>
      </c>
      <c r="L71" s="431"/>
      <c r="M71" s="431"/>
      <c r="N71" s="431"/>
      <c r="O71" s="445">
        <f>IF($C$4&gt;E71,100%,0)</f>
        <v>0</v>
      </c>
      <c r="P71" s="516">
        <v>0</v>
      </c>
      <c r="Q71">
        <v>-1</v>
      </c>
      <c r="R71" s="477">
        <f t="shared" si="0"/>
        <v>0</v>
      </c>
      <c r="S71" s="465"/>
      <c r="T71" s="465"/>
      <c r="U71" s="476"/>
      <c r="V71" s="476"/>
      <c r="W71" s="465"/>
      <c r="X71" s="465"/>
      <c r="Y71" s="465"/>
      <c r="Z71" s="465"/>
      <c r="AA71" s="465"/>
      <c r="AB71" s="488"/>
      <c r="AC71" s="465"/>
      <c r="AD71" s="465"/>
      <c r="AE71" s="465"/>
      <c r="AF71" s="465"/>
      <c r="AG71" s="465"/>
      <c r="AH71" s="465"/>
      <c r="AI71" s="465"/>
      <c r="AJ71" s="465"/>
      <c r="AK71" s="465"/>
      <c r="AL71" s="465"/>
      <c r="AM71" s="465"/>
      <c r="AN71" s="465"/>
      <c r="AO71" s="465"/>
      <c r="AP71" s="465"/>
      <c r="AQ71" s="465"/>
      <c r="AR71" s="465"/>
      <c r="AS71" s="465"/>
      <c r="AT71" s="465"/>
      <c r="AU71" s="465"/>
      <c r="AV71" s="465"/>
      <c r="AW71" s="465"/>
      <c r="AX71" s="465"/>
      <c r="AY71" s="465"/>
      <c r="AZ71" s="465"/>
      <c r="BA71" s="465"/>
      <c r="BB71" s="465"/>
      <c r="BC71" s="465"/>
      <c r="BD71" s="465"/>
      <c r="BE71" s="465"/>
      <c r="BF71" s="465"/>
      <c r="BG71" s="465"/>
      <c r="BH71" s="465"/>
      <c r="BI71" s="465"/>
      <c r="BJ71" s="465"/>
      <c r="BK71" s="465"/>
      <c r="BL71" s="465"/>
      <c r="BM71" s="465"/>
      <c r="BN71" s="465"/>
      <c r="BO71" s="465"/>
      <c r="BP71" s="465"/>
      <c r="BQ71" s="465"/>
      <c r="BR71" s="465"/>
      <c r="BS71" s="465"/>
      <c r="BT71" s="465"/>
      <c r="BU71" s="465"/>
      <c r="BV71" s="465"/>
      <c r="BW71" s="465"/>
      <c r="BX71" s="465"/>
      <c r="BY71" s="465"/>
      <c r="BZ71" s="465"/>
      <c r="CA71" s="465"/>
      <c r="CB71" s="465"/>
    </row>
    <row r="72" customHeight="1" spans="2:80">
      <c r="B72" s="360" t="s">
        <v>121</v>
      </c>
      <c r="C72" s="361" t="s">
        <v>119</v>
      </c>
      <c r="D72" s="375">
        <v>40918</v>
      </c>
      <c r="E72" s="375">
        <v>41029</v>
      </c>
      <c r="F72" s="360" t="s">
        <v>47</v>
      </c>
      <c r="G72" s="376">
        <f>D72</f>
        <v>40918</v>
      </c>
      <c r="H72" s="376">
        <f>E72</f>
        <v>41029</v>
      </c>
      <c r="I72" s="428">
        <v>40759200</v>
      </c>
      <c r="J72" s="429">
        <v>10</v>
      </c>
      <c r="K72" s="430">
        <f>I72/$I$70</f>
        <v>0.968551955040057</v>
      </c>
      <c r="L72" s="431"/>
      <c r="M72" s="431"/>
      <c r="N72" s="431"/>
      <c r="O72" s="445">
        <f>IF($C$4&gt;E72,100%,0)</f>
        <v>0</v>
      </c>
      <c r="P72" s="516">
        <v>0</v>
      </c>
      <c r="Q72">
        <v>-1</v>
      </c>
      <c r="R72" s="477">
        <f t="shared" si="0"/>
        <v>0</v>
      </c>
      <c r="S72" s="465"/>
      <c r="T72" s="465"/>
      <c r="U72" s="476"/>
      <c r="V72" s="476"/>
      <c r="W72" s="465"/>
      <c r="X72" s="465"/>
      <c r="Y72" s="465"/>
      <c r="Z72" s="465"/>
      <c r="AA72" s="465"/>
      <c r="AB72" s="488"/>
      <c r="AC72" s="465"/>
      <c r="AD72" s="465"/>
      <c r="AE72" s="465"/>
      <c r="AF72" s="465"/>
      <c r="AG72" s="465"/>
      <c r="AH72" s="465"/>
      <c r="AI72" s="465"/>
      <c r="AJ72" s="465"/>
      <c r="AK72" s="465"/>
      <c r="AL72" s="465"/>
      <c r="AM72" s="465"/>
      <c r="AN72" s="465"/>
      <c r="AO72" s="465"/>
      <c r="AP72" s="465"/>
      <c r="AQ72" s="465"/>
      <c r="AR72" s="465"/>
      <c r="AS72" s="465"/>
      <c r="AT72" s="465"/>
      <c r="AU72" s="465"/>
      <c r="AV72" s="465"/>
      <c r="AW72" s="465"/>
      <c r="AX72" s="465"/>
      <c r="AY72" s="465"/>
      <c r="AZ72" s="465"/>
      <c r="BA72" s="465"/>
      <c r="BB72" s="465"/>
      <c r="BC72" s="465"/>
      <c r="BD72" s="465"/>
      <c r="BE72" s="465"/>
      <c r="BF72" s="465"/>
      <c r="BG72" s="465"/>
      <c r="BH72" s="465"/>
      <c r="BI72" s="465"/>
      <c r="BJ72" s="465"/>
      <c r="BK72" s="465"/>
      <c r="BL72" s="465"/>
      <c r="BM72" s="465"/>
      <c r="BN72" s="465"/>
      <c r="BO72" s="465"/>
      <c r="BP72" s="465"/>
      <c r="BQ72" s="465"/>
      <c r="BR72" s="465"/>
      <c r="BS72" s="465"/>
      <c r="BT72" s="465"/>
      <c r="BU72" s="465"/>
      <c r="BV72" s="465"/>
      <c r="BW72" s="465"/>
      <c r="BX72" s="465"/>
      <c r="BY72" s="465"/>
      <c r="BZ72" s="465"/>
      <c r="CA72" s="465"/>
      <c r="CB72" s="465"/>
    </row>
    <row r="73" customHeight="1" spans="2:80">
      <c r="B73" s="390" t="s">
        <v>122</v>
      </c>
      <c r="C73" s="391" t="s">
        <v>27</v>
      </c>
      <c r="D73" s="392">
        <v>41029</v>
      </c>
      <c r="E73" s="392">
        <v>41029</v>
      </c>
      <c r="F73" s="377">
        <v>62.63</v>
      </c>
      <c r="G73" s="500">
        <f>H70</f>
        <v>41029</v>
      </c>
      <c r="H73" s="500">
        <f>G73</f>
        <v>41029</v>
      </c>
      <c r="I73" s="447">
        <v>0</v>
      </c>
      <c r="J73" s="456"/>
      <c r="K73" s="457"/>
      <c r="L73" s="448"/>
      <c r="M73" s="448"/>
      <c r="N73" s="448"/>
      <c r="O73" s="449"/>
      <c r="P73" s="449">
        <v>0</v>
      </c>
      <c r="Q73">
        <v>-1</v>
      </c>
      <c r="R73" s="486">
        <f t="shared" si="0"/>
        <v>0</v>
      </c>
      <c r="S73" s="465"/>
      <c r="T73" s="465"/>
      <c r="U73" s="476"/>
      <c r="V73" s="476"/>
      <c r="W73" s="465"/>
      <c r="X73" s="465"/>
      <c r="Y73" s="465"/>
      <c r="Z73" s="465"/>
      <c r="AA73" s="465"/>
      <c r="AB73" s="488"/>
      <c r="AC73" s="465"/>
      <c r="AD73" s="465"/>
      <c r="AE73" s="465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465"/>
      <c r="AX73" s="465"/>
      <c r="AY73" s="465"/>
      <c r="AZ73" s="465"/>
      <c r="BA73" s="465"/>
      <c r="BB73" s="465"/>
      <c r="BC73" s="465"/>
      <c r="BD73" s="465"/>
      <c r="BE73" s="465"/>
      <c r="BF73" s="465"/>
      <c r="BG73" s="465"/>
      <c r="BH73" s="465"/>
      <c r="BI73" s="465"/>
      <c r="BJ73" s="465"/>
      <c r="BK73" s="465"/>
      <c r="BL73" s="465"/>
      <c r="BM73" s="465"/>
      <c r="BN73" s="465"/>
      <c r="BO73" s="465"/>
      <c r="BP73" s="465"/>
      <c r="BQ73" s="465"/>
      <c r="BR73" s="465"/>
      <c r="BS73" s="465"/>
      <c r="BT73" s="465"/>
      <c r="BU73" s="465"/>
      <c r="BV73" s="465"/>
      <c r="BW73" s="465"/>
      <c r="BX73" s="465"/>
      <c r="BY73" s="465"/>
      <c r="BZ73" s="465"/>
      <c r="CA73" s="465"/>
      <c r="CB73" s="465"/>
    </row>
    <row r="74" customHeight="1" spans="2:80">
      <c r="B74" s="501" t="s">
        <v>123</v>
      </c>
      <c r="C74" s="502" t="s">
        <v>27</v>
      </c>
      <c r="D74" s="503">
        <v>41029</v>
      </c>
      <c r="E74" s="503">
        <v>41029</v>
      </c>
      <c r="F74" s="504" t="s">
        <v>124</v>
      </c>
      <c r="G74" s="505">
        <f>D74</f>
        <v>41029</v>
      </c>
      <c r="H74" s="505">
        <f>E74</f>
        <v>41029</v>
      </c>
      <c r="I74" s="517">
        <v>0</v>
      </c>
      <c r="J74" s="518"/>
      <c r="K74" s="519"/>
      <c r="L74" s="520"/>
      <c r="M74" s="520"/>
      <c r="N74" s="520"/>
      <c r="O74" s="520"/>
      <c r="P74" s="520">
        <v>0</v>
      </c>
      <c r="Q74" s="521">
        <f>IF(P74=100%,-1,IF(AND($C$4&gt;=D74,$C$4&lt;=E74),0,IF($C$4&lt;D74,-1,IF($C$4&gt;E74,1,5))))</f>
        <v>-1</v>
      </c>
      <c r="R74" s="522">
        <f t="shared" si="0"/>
        <v>0</v>
      </c>
      <c r="S74" s="465"/>
      <c r="T74" s="465"/>
      <c r="U74" s="476"/>
      <c r="V74" s="476"/>
      <c r="W74" s="465"/>
      <c r="X74" s="465"/>
      <c r="Y74" s="465"/>
      <c r="Z74" s="465"/>
      <c r="AA74" s="465"/>
      <c r="AB74" s="488"/>
      <c r="AC74" s="465"/>
      <c r="AD74" s="465"/>
      <c r="AE74" s="465"/>
      <c r="AF74" s="465"/>
      <c r="AG74" s="465"/>
      <c r="AH74" s="465"/>
      <c r="AI74" s="465"/>
      <c r="AJ74" s="465"/>
      <c r="AK74" s="465"/>
      <c r="AL74" s="465"/>
      <c r="AM74" s="465"/>
      <c r="AN74" s="465"/>
      <c r="AO74" s="465"/>
      <c r="AP74" s="465"/>
      <c r="AQ74" s="465"/>
      <c r="AR74" s="465"/>
      <c r="AS74" s="465"/>
      <c r="AT74" s="465"/>
      <c r="AU74" s="465"/>
      <c r="AV74" s="465"/>
      <c r="AW74" s="465"/>
      <c r="AX74" s="465"/>
      <c r="AY74" s="465"/>
      <c r="AZ74" s="465"/>
      <c r="BA74" s="465"/>
      <c r="BB74" s="465"/>
      <c r="BC74" s="465"/>
      <c r="BD74" s="465"/>
      <c r="BE74" s="465"/>
      <c r="BF74" s="465"/>
      <c r="BG74" s="465"/>
      <c r="BH74" s="465"/>
      <c r="BI74" s="465"/>
      <c r="BJ74" s="465"/>
      <c r="BK74" s="465"/>
      <c r="BL74" s="465"/>
      <c r="BM74" s="465"/>
      <c r="BN74" s="465"/>
      <c r="BO74" s="465"/>
      <c r="BP74" s="465"/>
      <c r="BQ74" s="465"/>
      <c r="BR74" s="465"/>
      <c r="BS74" s="465"/>
      <c r="BT74" s="465"/>
      <c r="BU74" s="465"/>
      <c r="BV74" s="465"/>
      <c r="BW74" s="465"/>
      <c r="BX74" s="465"/>
      <c r="BY74" s="465"/>
      <c r="BZ74" s="465"/>
      <c r="CA74" s="465"/>
      <c r="CB74" s="465"/>
    </row>
    <row r="75" s="309" customFormat="1" ht="18" customHeight="1" spans="2:121">
      <c r="B75" s="506">
        <v>0</v>
      </c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23"/>
      <c r="S75" s="524"/>
      <c r="T75" s="524"/>
      <c r="U75" s="524"/>
      <c r="V75" s="524"/>
      <c r="W75" s="524"/>
      <c r="X75" s="524"/>
      <c r="Y75" s="524"/>
      <c r="Z75" s="524"/>
      <c r="AA75" s="524"/>
      <c r="AB75" s="529"/>
      <c r="AC75" s="524"/>
      <c r="AD75" s="524"/>
      <c r="AE75" s="524"/>
      <c r="AF75" s="524"/>
      <c r="AG75" s="524"/>
      <c r="AH75" s="524"/>
      <c r="AI75" s="524"/>
      <c r="AJ75" s="524"/>
      <c r="AK75" s="524"/>
      <c r="AL75" s="524"/>
      <c r="AM75" s="524"/>
      <c r="AN75" s="524"/>
      <c r="AO75" s="524"/>
      <c r="AP75" s="524"/>
      <c r="AQ75" s="524"/>
      <c r="AR75" s="524"/>
      <c r="AS75" s="524"/>
      <c r="AT75" s="524"/>
      <c r="AU75" s="524"/>
      <c r="AV75" s="524"/>
      <c r="AW75" s="524"/>
      <c r="AX75" s="524"/>
      <c r="AY75" s="524"/>
      <c r="AZ75" s="524"/>
      <c r="BA75" s="524"/>
      <c r="BB75" s="524"/>
      <c r="BC75" s="524"/>
      <c r="BD75" s="524"/>
      <c r="BE75" s="524"/>
      <c r="BF75" s="524"/>
      <c r="BG75" s="524"/>
      <c r="BH75" s="524"/>
      <c r="BI75" s="524"/>
      <c r="BJ75" s="524"/>
      <c r="BK75" s="524"/>
      <c r="BL75" s="524"/>
      <c r="BM75" s="524"/>
      <c r="BN75" s="524"/>
      <c r="BO75" s="524"/>
      <c r="BP75" s="524"/>
      <c r="BQ75" s="524"/>
      <c r="BR75" s="524"/>
      <c r="BS75" s="524"/>
      <c r="BT75" s="524"/>
      <c r="BU75" s="524"/>
      <c r="BV75" s="524"/>
      <c r="BW75" s="524"/>
      <c r="BX75" s="524"/>
      <c r="BY75" s="524"/>
      <c r="BZ75" s="524"/>
      <c r="CA75" s="524"/>
      <c r="CB75" s="524"/>
      <c r="CC75" s="326"/>
      <c r="CD75" s="326"/>
      <c r="CE75" s="326"/>
      <c r="CF75" s="326"/>
      <c r="CG75" s="326"/>
      <c r="CH75" s="326"/>
      <c r="CI75" s="326"/>
      <c r="CJ75" s="326"/>
      <c r="CK75" s="326"/>
      <c r="CL75" s="326"/>
      <c r="CM75" s="326"/>
      <c r="CN75" s="326"/>
      <c r="CO75" s="326"/>
      <c r="CP75" s="326"/>
      <c r="CQ75" s="326"/>
      <c r="CR75" s="326"/>
      <c r="CS75" s="326"/>
      <c r="CT75" s="326"/>
      <c r="CU75" s="326"/>
      <c r="CV75" s="326"/>
      <c r="CW75" s="326"/>
      <c r="CX75" s="326"/>
      <c r="CY75" s="326"/>
      <c r="CZ75" s="326"/>
      <c r="DA75" s="326"/>
      <c r="DB75" s="326"/>
      <c r="DC75" s="326"/>
      <c r="DD75" s="326"/>
      <c r="DE75" s="326"/>
      <c r="DF75" s="326"/>
      <c r="DG75" s="326"/>
      <c r="DH75" s="326"/>
      <c r="DI75" s="326"/>
      <c r="DJ75" s="326"/>
      <c r="DK75" s="326"/>
      <c r="DL75" s="326"/>
      <c r="DM75" s="326"/>
      <c r="DN75" s="326"/>
      <c r="DO75" s="326"/>
      <c r="DP75" s="326"/>
      <c r="DQ75" s="326"/>
    </row>
    <row r="76" s="309" customFormat="1" customHeight="1" spans="2:121">
      <c r="B76" s="508" t="s">
        <v>125</v>
      </c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09"/>
      <c r="P76" s="509"/>
      <c r="Q76" s="509"/>
      <c r="R76" s="525"/>
      <c r="S76" s="524"/>
      <c r="T76" s="524"/>
      <c r="U76" s="524"/>
      <c r="V76" s="524"/>
      <c r="W76" s="524"/>
      <c r="X76" s="524"/>
      <c r="Y76" s="524"/>
      <c r="Z76" s="524"/>
      <c r="AA76" s="524"/>
      <c r="AB76" s="529"/>
      <c r="AC76" s="524"/>
      <c r="AD76" s="524"/>
      <c r="AE76" s="524"/>
      <c r="AF76" s="524"/>
      <c r="AG76" s="524"/>
      <c r="AH76" s="524"/>
      <c r="AI76" s="524"/>
      <c r="AJ76" s="524"/>
      <c r="AK76" s="524"/>
      <c r="AL76" s="524"/>
      <c r="AM76" s="524"/>
      <c r="AN76" s="524"/>
      <c r="AO76" s="524"/>
      <c r="AP76" s="524"/>
      <c r="AQ76" s="524"/>
      <c r="AR76" s="524"/>
      <c r="AS76" s="524"/>
      <c r="AT76" s="524"/>
      <c r="AU76" s="524"/>
      <c r="AV76" s="524"/>
      <c r="AW76" s="524"/>
      <c r="AX76" s="524"/>
      <c r="AY76" s="524"/>
      <c r="AZ76" s="524"/>
      <c r="BA76" s="524"/>
      <c r="BB76" s="524"/>
      <c r="BC76" s="524"/>
      <c r="BD76" s="524"/>
      <c r="BE76" s="524"/>
      <c r="BF76" s="524"/>
      <c r="BG76" s="524"/>
      <c r="BH76" s="524"/>
      <c r="BI76" s="524"/>
      <c r="BJ76" s="524"/>
      <c r="BK76" s="524"/>
      <c r="BL76" s="524"/>
      <c r="BM76" s="524"/>
      <c r="BN76" s="524"/>
      <c r="BO76" s="524"/>
      <c r="BP76" s="524"/>
      <c r="BQ76" s="524"/>
      <c r="BR76" s="524"/>
      <c r="BS76" s="524"/>
      <c r="BT76" s="524"/>
      <c r="BU76" s="524"/>
      <c r="BV76" s="524"/>
      <c r="BW76" s="524"/>
      <c r="BX76" s="524"/>
      <c r="BY76" s="524"/>
      <c r="BZ76" s="524"/>
      <c r="CA76" s="524"/>
      <c r="CB76" s="524"/>
      <c r="CC76" s="326"/>
      <c r="CD76" s="326"/>
      <c r="CE76" s="326"/>
      <c r="CF76" s="326"/>
      <c r="CG76" s="326"/>
      <c r="CH76" s="326"/>
      <c r="CI76" s="326"/>
      <c r="CJ76" s="326"/>
      <c r="CK76" s="326"/>
      <c r="CL76" s="326"/>
      <c r="CM76" s="326"/>
      <c r="CN76" s="326"/>
      <c r="CO76" s="326"/>
      <c r="CP76" s="326"/>
      <c r="CQ76" s="326"/>
      <c r="CR76" s="326"/>
      <c r="CS76" s="326"/>
      <c r="CT76" s="326"/>
      <c r="CU76" s="326"/>
      <c r="CV76" s="326"/>
      <c r="CW76" s="326"/>
      <c r="CX76" s="326"/>
      <c r="CY76" s="326"/>
      <c r="CZ76" s="326"/>
      <c r="DA76" s="326"/>
      <c r="DB76" s="326"/>
      <c r="DC76" s="326"/>
      <c r="DD76" s="326"/>
      <c r="DE76" s="326"/>
      <c r="DF76" s="326"/>
      <c r="DG76" s="326"/>
      <c r="DH76" s="326"/>
      <c r="DI76" s="326"/>
      <c r="DJ76" s="326"/>
      <c r="DK76" s="326"/>
      <c r="DL76" s="326"/>
      <c r="DM76" s="326"/>
      <c r="DN76" s="326"/>
      <c r="DO76" s="326"/>
      <c r="DP76" s="326"/>
      <c r="DQ76" s="326"/>
    </row>
    <row r="77" s="309" customFormat="1" ht="105.75" customHeight="1" spans="2:121">
      <c r="B77" s="510"/>
      <c r="C77" s="511"/>
      <c r="D77" s="511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26"/>
      <c r="S77" s="524"/>
      <c r="T77" s="524"/>
      <c r="U77" s="524"/>
      <c r="V77" s="524"/>
      <c r="W77" s="524"/>
      <c r="X77" s="524"/>
      <c r="Y77" s="524"/>
      <c r="Z77" s="524"/>
      <c r="AA77" s="524"/>
      <c r="AB77" s="529"/>
      <c r="AC77" s="524"/>
      <c r="AD77" s="524"/>
      <c r="AE77" s="524"/>
      <c r="AF77" s="524"/>
      <c r="AG77" s="524"/>
      <c r="AH77" s="524"/>
      <c r="AI77" s="524"/>
      <c r="AJ77" s="524"/>
      <c r="AK77" s="524"/>
      <c r="AL77" s="524"/>
      <c r="AM77" s="524"/>
      <c r="AN77" s="524"/>
      <c r="AO77" s="524"/>
      <c r="AP77" s="524"/>
      <c r="AQ77" s="524"/>
      <c r="AR77" s="524"/>
      <c r="AS77" s="524"/>
      <c r="AT77" s="524"/>
      <c r="AU77" s="524"/>
      <c r="AV77" s="524"/>
      <c r="AW77" s="524"/>
      <c r="AX77" s="524"/>
      <c r="AY77" s="524"/>
      <c r="AZ77" s="524"/>
      <c r="BA77" s="524"/>
      <c r="BB77" s="524"/>
      <c r="BC77" s="524"/>
      <c r="BD77" s="524"/>
      <c r="BE77" s="524"/>
      <c r="BF77" s="524"/>
      <c r="BG77" s="524"/>
      <c r="BH77" s="524"/>
      <c r="BI77" s="524"/>
      <c r="BJ77" s="524"/>
      <c r="BK77" s="524"/>
      <c r="BL77" s="524"/>
      <c r="BM77" s="524"/>
      <c r="BN77" s="524"/>
      <c r="BO77" s="524"/>
      <c r="BP77" s="524"/>
      <c r="BQ77" s="524"/>
      <c r="BR77" s="524"/>
      <c r="BS77" s="524"/>
      <c r="BT77" s="524"/>
      <c r="BU77" s="524"/>
      <c r="BV77" s="524"/>
      <c r="BW77" s="524"/>
      <c r="BX77" s="524"/>
      <c r="BY77" s="524"/>
      <c r="BZ77" s="524"/>
      <c r="CA77" s="524"/>
      <c r="CB77" s="524"/>
      <c r="CC77" s="326"/>
      <c r="CD77" s="326"/>
      <c r="CE77" s="326"/>
      <c r="CF77" s="326"/>
      <c r="CG77" s="326"/>
      <c r="CH77" s="326"/>
      <c r="CI77" s="326"/>
      <c r="CJ77" s="326"/>
      <c r="CK77" s="326"/>
      <c r="CL77" s="326"/>
      <c r="CM77" s="326"/>
      <c r="CN77" s="326"/>
      <c r="CO77" s="326"/>
      <c r="CP77" s="326"/>
      <c r="CQ77" s="326"/>
      <c r="CR77" s="326"/>
      <c r="CS77" s="326"/>
      <c r="CT77" s="326"/>
      <c r="CU77" s="326"/>
      <c r="CV77" s="326"/>
      <c r="CW77" s="326"/>
      <c r="CX77" s="326"/>
      <c r="CY77" s="326"/>
      <c r="CZ77" s="326"/>
      <c r="DA77" s="326"/>
      <c r="DB77" s="326"/>
      <c r="DC77" s="326"/>
      <c r="DD77" s="326"/>
      <c r="DE77" s="326"/>
      <c r="DF77" s="326"/>
      <c r="DG77" s="326"/>
      <c r="DH77" s="326"/>
      <c r="DI77" s="326"/>
      <c r="DJ77" s="326"/>
      <c r="DK77" s="326"/>
      <c r="DL77" s="326"/>
      <c r="DM77" s="326"/>
      <c r="DN77" s="326"/>
      <c r="DO77" s="326"/>
      <c r="DP77" s="326"/>
      <c r="DQ77" s="326"/>
    </row>
    <row r="78" s="309" customFormat="1" customHeight="1" spans="2:121">
      <c r="B78" s="512" t="s">
        <v>126</v>
      </c>
      <c r="C78" s="513"/>
      <c r="D78" s="513"/>
      <c r="E78" s="513"/>
      <c r="F78" s="513"/>
      <c r="G78" s="513"/>
      <c r="H78" s="513"/>
      <c r="I78" s="513"/>
      <c r="J78" s="513"/>
      <c r="K78" s="513"/>
      <c r="L78" s="513"/>
      <c r="M78" s="513"/>
      <c r="N78" s="513"/>
      <c r="O78" s="513"/>
      <c r="P78" s="513"/>
      <c r="Q78" s="513"/>
      <c r="R78" s="527"/>
      <c r="S78" s="324"/>
      <c r="T78" s="324"/>
      <c r="U78" s="324"/>
      <c r="V78" s="324"/>
      <c r="W78" s="324"/>
      <c r="X78" s="324"/>
      <c r="Y78" s="324"/>
      <c r="Z78" s="324"/>
      <c r="AA78" s="324"/>
      <c r="AB78" s="325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324"/>
      <c r="BW78" s="324"/>
      <c r="BX78" s="324"/>
      <c r="BY78" s="324"/>
      <c r="BZ78" s="324"/>
      <c r="CA78" s="324"/>
      <c r="CB78" s="324"/>
      <c r="CC78" s="326"/>
      <c r="CD78" s="326"/>
      <c r="CE78" s="326"/>
      <c r="CF78" s="326"/>
      <c r="CG78" s="326"/>
      <c r="CH78" s="326"/>
      <c r="CI78" s="326"/>
      <c r="CJ78" s="326"/>
      <c r="CK78" s="326"/>
      <c r="CL78" s="326"/>
      <c r="CM78" s="326"/>
      <c r="CN78" s="326"/>
      <c r="CO78" s="326"/>
      <c r="CP78" s="326"/>
      <c r="CQ78" s="326"/>
      <c r="CR78" s="326"/>
      <c r="CS78" s="326"/>
      <c r="CT78" s="326"/>
      <c r="CU78" s="326"/>
      <c r="CV78" s="326"/>
      <c r="CW78" s="326"/>
      <c r="CX78" s="326"/>
      <c r="CY78" s="326"/>
      <c r="CZ78" s="326"/>
      <c r="DA78" s="326"/>
      <c r="DB78" s="326"/>
      <c r="DC78" s="326"/>
      <c r="DD78" s="326"/>
      <c r="DE78" s="326"/>
      <c r="DF78" s="326"/>
      <c r="DG78" s="326"/>
      <c r="DH78" s="326"/>
      <c r="DI78" s="326"/>
      <c r="DJ78" s="326"/>
      <c r="DK78" s="326"/>
      <c r="DL78" s="326"/>
      <c r="DM78" s="326"/>
      <c r="DN78" s="326"/>
      <c r="DO78" s="326"/>
      <c r="DP78" s="326"/>
      <c r="DQ78" s="326"/>
    </row>
    <row r="79" s="309" customFormat="1" ht="105.75" customHeight="1" spans="2:121">
      <c r="B79" s="510"/>
      <c r="C79" s="511"/>
      <c r="D79" s="511"/>
      <c r="E79" s="511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  <c r="Q79" s="511"/>
      <c r="R79" s="526"/>
      <c r="S79" s="324"/>
      <c r="T79" s="324"/>
      <c r="U79" s="324"/>
      <c r="V79" s="324"/>
      <c r="W79" s="324"/>
      <c r="X79" s="324"/>
      <c r="Y79" s="324"/>
      <c r="Z79" s="324"/>
      <c r="AA79" s="324"/>
      <c r="AB79" s="325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324"/>
      <c r="BN79" s="324"/>
      <c r="BO79" s="324"/>
      <c r="BP79" s="324"/>
      <c r="BQ79" s="324"/>
      <c r="BR79" s="324"/>
      <c r="BS79" s="324"/>
      <c r="BT79" s="324"/>
      <c r="BU79" s="324"/>
      <c r="BV79" s="324"/>
      <c r="BW79" s="324"/>
      <c r="BX79" s="324"/>
      <c r="BY79" s="324"/>
      <c r="BZ79" s="324"/>
      <c r="CA79" s="324"/>
      <c r="CB79" s="324"/>
      <c r="CC79" s="326"/>
      <c r="CD79" s="326"/>
      <c r="CE79" s="326"/>
      <c r="CF79" s="326"/>
      <c r="CG79" s="326"/>
      <c r="CH79" s="326"/>
      <c r="CI79" s="326"/>
      <c r="CJ79" s="326"/>
      <c r="CK79" s="326"/>
      <c r="CL79" s="326"/>
      <c r="CM79" s="326"/>
      <c r="CN79" s="326"/>
      <c r="CO79" s="326"/>
      <c r="CP79" s="326"/>
      <c r="CQ79" s="326"/>
      <c r="CR79" s="326"/>
      <c r="CS79" s="326"/>
      <c r="CT79" s="326"/>
      <c r="CU79" s="326"/>
      <c r="CV79" s="326"/>
      <c r="CW79" s="326"/>
      <c r="CX79" s="326"/>
      <c r="CY79" s="326"/>
      <c r="CZ79" s="326"/>
      <c r="DA79" s="326"/>
      <c r="DB79" s="326"/>
      <c r="DC79" s="326"/>
      <c r="DD79" s="326"/>
      <c r="DE79" s="326"/>
      <c r="DF79" s="326"/>
      <c r="DG79" s="326"/>
      <c r="DH79" s="326"/>
      <c r="DI79" s="326"/>
      <c r="DJ79" s="326"/>
      <c r="DK79" s="326"/>
      <c r="DL79" s="326"/>
      <c r="DM79" s="326"/>
      <c r="DN79" s="326"/>
      <c r="DO79" s="326"/>
      <c r="DP79" s="326"/>
      <c r="DQ79" s="326"/>
    </row>
    <row r="80" s="309" customFormat="1" customHeight="1" spans="2:121">
      <c r="B80" s="512" t="s">
        <v>127</v>
      </c>
      <c r="C80" s="513"/>
      <c r="D80" s="513"/>
      <c r="E80" s="513"/>
      <c r="F80" s="513"/>
      <c r="G80" s="513"/>
      <c r="H80" s="513"/>
      <c r="I80" s="513"/>
      <c r="J80" s="513"/>
      <c r="K80" s="513"/>
      <c r="L80" s="513"/>
      <c r="M80" s="513"/>
      <c r="N80" s="513"/>
      <c r="O80" s="513"/>
      <c r="P80" s="513"/>
      <c r="Q80" s="513"/>
      <c r="R80" s="527"/>
      <c r="S80" s="324"/>
      <c r="T80" s="324"/>
      <c r="U80" s="324"/>
      <c r="V80" s="324"/>
      <c r="W80" s="324"/>
      <c r="X80" s="324"/>
      <c r="Y80" s="324"/>
      <c r="Z80" s="324"/>
      <c r="AA80" s="324"/>
      <c r="AB80" s="325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324"/>
      <c r="BN80" s="324"/>
      <c r="BO80" s="324"/>
      <c r="BP80" s="324"/>
      <c r="BQ80" s="324"/>
      <c r="BR80" s="324"/>
      <c r="BS80" s="324"/>
      <c r="BT80" s="324"/>
      <c r="BU80" s="324"/>
      <c r="BV80" s="324"/>
      <c r="BW80" s="324"/>
      <c r="BX80" s="324"/>
      <c r="BY80" s="324"/>
      <c r="BZ80" s="324"/>
      <c r="CA80" s="324"/>
      <c r="CB80" s="324"/>
      <c r="CC80" s="326"/>
      <c r="CD80" s="326"/>
      <c r="CE80" s="326"/>
      <c r="CF80" s="326"/>
      <c r="CG80" s="326"/>
      <c r="CH80" s="326"/>
      <c r="CI80" s="326"/>
      <c r="CJ80" s="326"/>
      <c r="CK80" s="326"/>
      <c r="CL80" s="326"/>
      <c r="CM80" s="326"/>
      <c r="CN80" s="326"/>
      <c r="CO80" s="326"/>
      <c r="CP80" s="326"/>
      <c r="CQ80" s="326"/>
      <c r="CR80" s="326"/>
      <c r="CS80" s="326"/>
      <c r="CT80" s="326"/>
      <c r="CU80" s="326"/>
      <c r="CV80" s="326"/>
      <c r="CW80" s="326"/>
      <c r="CX80" s="326"/>
      <c r="CY80" s="326"/>
      <c r="CZ80" s="326"/>
      <c r="DA80" s="326"/>
      <c r="DB80" s="326"/>
      <c r="DC80" s="326"/>
      <c r="DD80" s="326"/>
      <c r="DE80" s="326"/>
      <c r="DF80" s="326"/>
      <c r="DG80" s="326"/>
      <c r="DH80" s="326"/>
      <c r="DI80" s="326"/>
      <c r="DJ80" s="326"/>
      <c r="DK80" s="326"/>
      <c r="DL80" s="326"/>
      <c r="DM80" s="326"/>
      <c r="DN80" s="326"/>
      <c r="DO80" s="326"/>
      <c r="DP80" s="326"/>
      <c r="DQ80" s="326"/>
    </row>
    <row r="81" s="309" customFormat="1" ht="105.75" customHeight="1" spans="2:121">
      <c r="B81" s="510"/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26"/>
      <c r="S81" s="324"/>
      <c r="T81" s="324"/>
      <c r="U81" s="324"/>
      <c r="V81" s="324"/>
      <c r="W81" s="324"/>
      <c r="X81" s="324"/>
      <c r="Y81" s="324"/>
      <c r="Z81" s="324"/>
      <c r="AA81" s="324"/>
      <c r="AB81" s="325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4"/>
      <c r="BL81" s="324"/>
      <c r="BM81" s="324"/>
      <c r="BN81" s="324"/>
      <c r="BO81" s="324"/>
      <c r="BP81" s="324"/>
      <c r="BQ81" s="324"/>
      <c r="BR81" s="324"/>
      <c r="BS81" s="324"/>
      <c r="BT81" s="324"/>
      <c r="BU81" s="324"/>
      <c r="BV81" s="324"/>
      <c r="BW81" s="324"/>
      <c r="BX81" s="324"/>
      <c r="BY81" s="324"/>
      <c r="BZ81" s="324"/>
      <c r="CA81" s="324"/>
      <c r="CB81" s="324"/>
      <c r="CC81" s="326"/>
      <c r="CD81" s="326"/>
      <c r="CE81" s="326"/>
      <c r="CF81" s="326"/>
      <c r="CG81" s="326"/>
      <c r="CH81" s="326"/>
      <c r="CI81" s="326"/>
      <c r="CJ81" s="326"/>
      <c r="CK81" s="326"/>
      <c r="CL81" s="326"/>
      <c r="CM81" s="326"/>
      <c r="CN81" s="326"/>
      <c r="CO81" s="326"/>
      <c r="CP81" s="326"/>
      <c r="CQ81" s="326"/>
      <c r="CR81" s="326"/>
      <c r="CS81" s="326"/>
      <c r="CT81" s="326"/>
      <c r="CU81" s="326"/>
      <c r="CV81" s="326"/>
      <c r="CW81" s="326"/>
      <c r="CX81" s="326"/>
      <c r="CY81" s="326"/>
      <c r="CZ81" s="326"/>
      <c r="DA81" s="326"/>
      <c r="DB81" s="326"/>
      <c r="DC81" s="326"/>
      <c r="DD81" s="326"/>
      <c r="DE81" s="326"/>
      <c r="DF81" s="326"/>
      <c r="DG81" s="326"/>
      <c r="DH81" s="326"/>
      <c r="DI81" s="326"/>
      <c r="DJ81" s="326"/>
      <c r="DK81" s="326"/>
      <c r="DL81" s="326"/>
      <c r="DM81" s="326"/>
      <c r="DN81" s="326"/>
      <c r="DO81" s="326"/>
      <c r="DP81" s="326"/>
      <c r="DQ81" s="326"/>
    </row>
    <row r="82" s="309" customFormat="1" customHeight="1" spans="2:121">
      <c r="B82" s="512" t="s">
        <v>128</v>
      </c>
      <c r="C82" s="513"/>
      <c r="D82" s="513"/>
      <c r="E82" s="513"/>
      <c r="F82" s="513"/>
      <c r="G82" s="513"/>
      <c r="H82" s="513"/>
      <c r="I82" s="513"/>
      <c r="J82" s="513"/>
      <c r="K82" s="513"/>
      <c r="L82" s="513"/>
      <c r="M82" s="513"/>
      <c r="N82" s="513"/>
      <c r="O82" s="513"/>
      <c r="P82" s="513"/>
      <c r="Q82" s="513"/>
      <c r="R82" s="527"/>
      <c r="S82" s="324"/>
      <c r="T82" s="324"/>
      <c r="U82" s="324"/>
      <c r="V82" s="324"/>
      <c r="W82" s="324"/>
      <c r="X82" s="324"/>
      <c r="Y82" s="324"/>
      <c r="Z82" s="324"/>
      <c r="AA82" s="324"/>
      <c r="AB82" s="325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324"/>
      <c r="AY82" s="324"/>
      <c r="AZ82" s="324"/>
      <c r="BA82" s="324"/>
      <c r="BB82" s="324"/>
      <c r="BC82" s="324"/>
      <c r="BD82" s="324"/>
      <c r="BE82" s="324"/>
      <c r="BF82" s="324"/>
      <c r="BG82" s="324"/>
      <c r="BH82" s="324"/>
      <c r="BI82" s="324"/>
      <c r="BJ82" s="324"/>
      <c r="BK82" s="324"/>
      <c r="BL82" s="324"/>
      <c r="BM82" s="324"/>
      <c r="BN82" s="324"/>
      <c r="BO82" s="324"/>
      <c r="BP82" s="324"/>
      <c r="BQ82" s="324"/>
      <c r="BR82" s="324"/>
      <c r="BS82" s="324"/>
      <c r="BT82" s="324"/>
      <c r="BU82" s="324"/>
      <c r="BV82" s="324"/>
      <c r="BW82" s="324"/>
      <c r="BX82" s="324"/>
      <c r="BY82" s="324"/>
      <c r="BZ82" s="324"/>
      <c r="CA82" s="324"/>
      <c r="CB82" s="324"/>
      <c r="CC82" s="326"/>
      <c r="CD82" s="326"/>
      <c r="CE82" s="326"/>
      <c r="CF82" s="326"/>
      <c r="CG82" s="326"/>
      <c r="CH82" s="326"/>
      <c r="CI82" s="326"/>
      <c r="CJ82" s="326"/>
      <c r="CK82" s="326"/>
      <c r="CL82" s="326"/>
      <c r="CM82" s="326"/>
      <c r="CN82" s="326"/>
      <c r="CO82" s="326"/>
      <c r="CP82" s="326"/>
      <c r="CQ82" s="326"/>
      <c r="CR82" s="326"/>
      <c r="CS82" s="326"/>
      <c r="CT82" s="326"/>
      <c r="CU82" s="326"/>
      <c r="CV82" s="326"/>
      <c r="CW82" s="326"/>
      <c r="CX82" s="326"/>
      <c r="CY82" s="326"/>
      <c r="CZ82" s="326"/>
      <c r="DA82" s="326"/>
      <c r="DB82" s="326"/>
      <c r="DC82" s="326"/>
      <c r="DD82" s="326"/>
      <c r="DE82" s="326"/>
      <c r="DF82" s="326"/>
      <c r="DG82" s="326"/>
      <c r="DH82" s="326"/>
      <c r="DI82" s="326"/>
      <c r="DJ82" s="326"/>
      <c r="DK82" s="326"/>
      <c r="DL82" s="326"/>
      <c r="DM82" s="326"/>
      <c r="DN82" s="326"/>
      <c r="DO82" s="326"/>
      <c r="DP82" s="326"/>
      <c r="DQ82" s="326"/>
    </row>
    <row r="83" s="309" customFormat="1" ht="105.75" customHeight="1" spans="2:121">
      <c r="B83" s="514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28"/>
      <c r="S83" s="324"/>
      <c r="T83" s="324"/>
      <c r="U83" s="324"/>
      <c r="V83" s="324"/>
      <c r="W83" s="324"/>
      <c r="X83" s="324"/>
      <c r="Y83" s="324"/>
      <c r="Z83" s="324"/>
      <c r="AA83" s="324"/>
      <c r="AB83" s="325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24"/>
      <c r="BT83" s="324"/>
      <c r="BU83" s="324"/>
      <c r="BV83" s="324"/>
      <c r="BW83" s="324"/>
      <c r="BX83" s="324"/>
      <c r="BY83" s="324"/>
      <c r="BZ83" s="324"/>
      <c r="CA83" s="324"/>
      <c r="CB83" s="324"/>
      <c r="CC83" s="326"/>
      <c r="CD83" s="326"/>
      <c r="CE83" s="326"/>
      <c r="CF83" s="326"/>
      <c r="CG83" s="326"/>
      <c r="CH83" s="326"/>
      <c r="CI83" s="326"/>
      <c r="CJ83" s="326"/>
      <c r="CK83" s="326"/>
      <c r="CL83" s="326"/>
      <c r="CM83" s="326"/>
      <c r="CN83" s="326"/>
      <c r="CO83" s="326"/>
      <c r="CP83" s="326"/>
      <c r="CQ83" s="326"/>
      <c r="CR83" s="326"/>
      <c r="CS83" s="326"/>
      <c r="CT83" s="326"/>
      <c r="CU83" s="326"/>
      <c r="CV83" s="326"/>
      <c r="CW83" s="326"/>
      <c r="CX83" s="326"/>
      <c r="CY83" s="326"/>
      <c r="CZ83" s="326"/>
      <c r="DA83" s="326"/>
      <c r="DB83" s="326"/>
      <c r="DC83" s="326"/>
      <c r="DD83" s="326"/>
      <c r="DE83" s="326"/>
      <c r="DF83" s="326"/>
      <c r="DG83" s="326"/>
      <c r="DH83" s="326"/>
      <c r="DI83" s="326"/>
      <c r="DJ83" s="326"/>
      <c r="DK83" s="326"/>
      <c r="DL83" s="326"/>
      <c r="DM83" s="326"/>
      <c r="DN83" s="326"/>
      <c r="DO83" s="326"/>
      <c r="DP83" s="326"/>
      <c r="DQ83" s="326"/>
    </row>
    <row r="84" s="309" customFormat="1" customHeight="1" spans="3:121">
      <c r="C84" s="328"/>
      <c r="D84" s="329"/>
      <c r="E84" s="329"/>
      <c r="G84" s="330"/>
      <c r="H84" s="331"/>
      <c r="I84" s="398"/>
      <c r="J84" s="399"/>
      <c r="K84" s="322"/>
      <c r="L84" s="322"/>
      <c r="M84" s="323"/>
      <c r="N84" s="323"/>
      <c r="O84" s="322"/>
      <c r="P84" s="322"/>
      <c r="Q84" s="323"/>
      <c r="S84" s="324"/>
      <c r="T84" s="324"/>
      <c r="U84" s="324"/>
      <c r="V84" s="324"/>
      <c r="W84" s="324"/>
      <c r="X84" s="324"/>
      <c r="Y84" s="324"/>
      <c r="Z84" s="324"/>
      <c r="AA84" s="324"/>
      <c r="AB84" s="325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4"/>
      <c r="BG84" s="324"/>
      <c r="BH84" s="324"/>
      <c r="BI84" s="324"/>
      <c r="BJ84" s="324"/>
      <c r="BK84" s="324"/>
      <c r="BL84" s="324"/>
      <c r="BM84" s="324"/>
      <c r="BN84" s="324"/>
      <c r="BO84" s="324"/>
      <c r="BP84" s="324"/>
      <c r="BQ84" s="324"/>
      <c r="BR84" s="324"/>
      <c r="BS84" s="324"/>
      <c r="BT84" s="324"/>
      <c r="BU84" s="324"/>
      <c r="BV84" s="324"/>
      <c r="BW84" s="324"/>
      <c r="BX84" s="324"/>
      <c r="BY84" s="324"/>
      <c r="BZ84" s="324"/>
      <c r="CA84" s="324"/>
      <c r="CB84" s="324"/>
      <c r="CC84" s="326"/>
      <c r="CD84" s="326"/>
      <c r="CE84" s="326"/>
      <c r="CF84" s="326"/>
      <c r="CG84" s="326"/>
      <c r="CH84" s="326"/>
      <c r="CI84" s="326"/>
      <c r="CJ84" s="326"/>
      <c r="CK84" s="326"/>
      <c r="CL84" s="326"/>
      <c r="CM84" s="326"/>
      <c r="CN84" s="326"/>
      <c r="CO84" s="326"/>
      <c r="CP84" s="326"/>
      <c r="CQ84" s="326"/>
      <c r="CR84" s="326"/>
      <c r="CS84" s="326"/>
      <c r="CT84" s="326"/>
      <c r="CU84" s="326"/>
      <c r="CV84" s="326"/>
      <c r="CW84" s="326"/>
      <c r="CX84" s="326"/>
      <c r="CY84" s="326"/>
      <c r="CZ84" s="326"/>
      <c r="DA84" s="326"/>
      <c r="DB84" s="326"/>
      <c r="DC84" s="326"/>
      <c r="DD84" s="326"/>
      <c r="DE84" s="326"/>
      <c r="DF84" s="326"/>
      <c r="DG84" s="326"/>
      <c r="DH84" s="326"/>
      <c r="DI84" s="326"/>
      <c r="DJ84" s="326"/>
      <c r="DK84" s="326"/>
      <c r="DL84" s="326"/>
      <c r="DM84" s="326"/>
      <c r="DN84" s="326"/>
      <c r="DO84" s="326"/>
      <c r="DP84" s="326"/>
      <c r="DQ84" s="326"/>
    </row>
    <row r="85" s="309" customFormat="1" customHeight="1" spans="3:121">
      <c r="C85" s="328"/>
      <c r="D85" s="329"/>
      <c r="E85" s="329"/>
      <c r="G85" s="330"/>
      <c r="H85" s="331"/>
      <c r="I85" s="398"/>
      <c r="J85" s="399"/>
      <c r="K85" s="322"/>
      <c r="L85" s="322"/>
      <c r="M85" s="323"/>
      <c r="N85" s="323"/>
      <c r="O85" s="322"/>
      <c r="P85" s="322"/>
      <c r="Q85" s="323"/>
      <c r="S85" s="324"/>
      <c r="T85" s="324"/>
      <c r="U85" s="324"/>
      <c r="V85" s="324"/>
      <c r="W85" s="324"/>
      <c r="X85" s="324"/>
      <c r="Y85" s="324"/>
      <c r="Z85" s="324"/>
      <c r="AA85" s="530">
        <v>40911</v>
      </c>
      <c r="AB85" s="531">
        <v>0.09</v>
      </c>
      <c r="AC85" s="532">
        <v>1</v>
      </c>
      <c r="AD85" s="533">
        <v>900</v>
      </c>
      <c r="AE85" s="533">
        <f>(0.0001*(AC85^4))-(0.0339*(AC85^3))+(2.8855*(AC85^2))+(20.018*AC85)+745.79</f>
        <v>768.6597</v>
      </c>
      <c r="AF85" s="534">
        <f>AE85/1000</f>
        <v>0.7686597</v>
      </c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324"/>
      <c r="AY85" s="324"/>
      <c r="AZ85" s="324"/>
      <c r="BA85" s="324"/>
      <c r="BB85" s="324"/>
      <c r="BC85" s="324"/>
      <c r="BD85" s="324"/>
      <c r="BE85" s="324"/>
      <c r="BF85" s="324"/>
      <c r="BG85" s="324"/>
      <c r="BH85" s="324"/>
      <c r="BI85" s="324"/>
      <c r="BJ85" s="324"/>
      <c r="BK85" s="324"/>
      <c r="BL85" s="324"/>
      <c r="BM85" s="324"/>
      <c r="BN85" s="324"/>
      <c r="BO85" s="324"/>
      <c r="BP85" s="324"/>
      <c r="BQ85" s="324"/>
      <c r="BR85" s="324"/>
      <c r="BS85" s="324"/>
      <c r="BT85" s="324"/>
      <c r="BU85" s="324"/>
      <c r="BV85" s="324"/>
      <c r="BW85" s="324"/>
      <c r="BX85" s="324"/>
      <c r="BY85" s="324"/>
      <c r="BZ85" s="324"/>
      <c r="CA85" s="324"/>
      <c r="CB85" s="324"/>
      <c r="CC85" s="326"/>
      <c r="CD85" s="326"/>
      <c r="CE85" s="326"/>
      <c r="CF85" s="326"/>
      <c r="CG85" s="326"/>
      <c r="CH85" s="326"/>
      <c r="CI85" s="326"/>
      <c r="CJ85" s="326"/>
      <c r="CK85" s="326"/>
      <c r="CL85" s="326"/>
      <c r="CM85" s="326"/>
      <c r="CN85" s="326"/>
      <c r="CO85" s="326"/>
      <c r="CP85" s="326"/>
      <c r="CQ85" s="326"/>
      <c r="CR85" s="326"/>
      <c r="CS85" s="326"/>
      <c r="CT85" s="326"/>
      <c r="CU85" s="326"/>
      <c r="CV85" s="326"/>
      <c r="CW85" s="326"/>
      <c r="CX85" s="326"/>
      <c r="CY85" s="326"/>
      <c r="CZ85" s="326"/>
      <c r="DA85" s="326"/>
      <c r="DB85" s="326"/>
      <c r="DC85" s="326"/>
      <c r="DD85" s="326"/>
      <c r="DE85" s="326"/>
      <c r="DF85" s="326"/>
      <c r="DG85" s="326"/>
      <c r="DH85" s="326"/>
      <c r="DI85" s="326"/>
      <c r="DJ85" s="326"/>
      <c r="DK85" s="326"/>
      <c r="DL85" s="326"/>
      <c r="DM85" s="326"/>
      <c r="DN85" s="326"/>
      <c r="DO85" s="326"/>
      <c r="DP85" s="326"/>
      <c r="DQ85" s="326"/>
    </row>
    <row r="86" s="309" customFormat="1" customHeight="1" spans="3:121">
      <c r="C86" s="328"/>
      <c r="D86" s="329"/>
      <c r="E86" s="329"/>
      <c r="G86" s="330"/>
      <c r="H86" s="331"/>
      <c r="I86" s="398"/>
      <c r="J86" s="399"/>
      <c r="K86" s="322"/>
      <c r="L86" s="322"/>
      <c r="M86" s="323"/>
      <c r="N86" s="323"/>
      <c r="O86" s="322"/>
      <c r="P86" s="322"/>
      <c r="Q86" s="323"/>
      <c r="S86" s="324"/>
      <c r="T86" s="324"/>
      <c r="U86" s="324"/>
      <c r="V86" s="324"/>
      <c r="W86" s="324"/>
      <c r="X86" s="324"/>
      <c r="Y86" s="324"/>
      <c r="Z86" s="324"/>
      <c r="AA86" s="530">
        <v>40912</v>
      </c>
      <c r="AB86" s="531">
        <v>0.09</v>
      </c>
      <c r="AC86" s="532">
        <v>2</v>
      </c>
      <c r="AD86" s="533">
        <v>900</v>
      </c>
      <c r="AE86" s="533">
        <f t="shared" ref="AE86:AE149" si="9">(0.0001*(AC86^4))-(0.0339*(AC86^3))+(2.8855*(AC86^2))+(20.018*AC86)+745.79</f>
        <v>797.0984</v>
      </c>
      <c r="AF86" s="534">
        <f t="shared" ref="AF86:AF149" si="10">AE86/1000</f>
        <v>0.7970984</v>
      </c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4"/>
      <c r="AZ86" s="324"/>
      <c r="BA86" s="324"/>
      <c r="BB86" s="324"/>
      <c r="BC86" s="324"/>
      <c r="BD86" s="324"/>
      <c r="BE86" s="324"/>
      <c r="BF86" s="324"/>
      <c r="BG86" s="324"/>
      <c r="BH86" s="324"/>
      <c r="BI86" s="324"/>
      <c r="BJ86" s="324"/>
      <c r="BK86" s="324"/>
      <c r="BL86" s="324"/>
      <c r="BM86" s="324"/>
      <c r="BN86" s="324"/>
      <c r="BO86" s="324"/>
      <c r="BP86" s="324"/>
      <c r="BQ86" s="324"/>
      <c r="BR86" s="324"/>
      <c r="BS86" s="324"/>
      <c r="BT86" s="324"/>
      <c r="BU86" s="324"/>
      <c r="BV86" s="324"/>
      <c r="BW86" s="324"/>
      <c r="BX86" s="324"/>
      <c r="BY86" s="324"/>
      <c r="BZ86" s="324"/>
      <c r="CA86" s="324"/>
      <c r="CB86" s="324"/>
      <c r="CC86" s="326"/>
      <c r="CD86" s="326"/>
      <c r="CE86" s="326"/>
      <c r="CF86" s="326"/>
      <c r="CG86" s="326"/>
      <c r="CH86" s="326"/>
      <c r="CI86" s="326"/>
      <c r="CJ86" s="326"/>
      <c r="CK86" s="326"/>
      <c r="CL86" s="326"/>
      <c r="CM86" s="326"/>
      <c r="CN86" s="326"/>
      <c r="CO86" s="326"/>
      <c r="CP86" s="326"/>
      <c r="CQ86" s="326"/>
      <c r="CR86" s="326"/>
      <c r="CS86" s="326"/>
      <c r="CT86" s="326"/>
      <c r="CU86" s="326"/>
      <c r="CV86" s="326"/>
      <c r="CW86" s="326"/>
      <c r="CX86" s="326"/>
      <c r="CY86" s="326"/>
      <c r="CZ86" s="326"/>
      <c r="DA86" s="326"/>
      <c r="DB86" s="326"/>
      <c r="DC86" s="326"/>
      <c r="DD86" s="326"/>
      <c r="DE86" s="326"/>
      <c r="DF86" s="326"/>
      <c r="DG86" s="326"/>
      <c r="DH86" s="326"/>
      <c r="DI86" s="326"/>
      <c r="DJ86" s="326"/>
      <c r="DK86" s="326"/>
      <c r="DL86" s="326"/>
      <c r="DM86" s="326"/>
      <c r="DN86" s="326"/>
      <c r="DO86" s="326"/>
      <c r="DP86" s="326"/>
      <c r="DQ86" s="326"/>
    </row>
    <row r="87" s="309" customFormat="1" customHeight="1" spans="3:121">
      <c r="C87" s="328"/>
      <c r="D87" s="329"/>
      <c r="E87" s="329"/>
      <c r="G87" s="330"/>
      <c r="H87" s="331"/>
      <c r="I87" s="398"/>
      <c r="J87" s="399"/>
      <c r="K87" s="322"/>
      <c r="L87" s="322"/>
      <c r="M87" s="323"/>
      <c r="N87" s="323"/>
      <c r="O87" s="322"/>
      <c r="P87" s="322"/>
      <c r="Q87" s="323"/>
      <c r="S87" s="324"/>
      <c r="T87" s="324"/>
      <c r="U87" s="324"/>
      <c r="V87" s="324"/>
      <c r="W87" s="324"/>
      <c r="X87" s="324"/>
      <c r="Y87" s="324"/>
      <c r="Z87" s="324"/>
      <c r="AA87" s="530">
        <v>40913</v>
      </c>
      <c r="AB87" s="531">
        <v>0.09</v>
      </c>
      <c r="AC87" s="532">
        <v>3</v>
      </c>
      <c r="AD87" s="533">
        <v>900</v>
      </c>
      <c r="AE87" s="533">
        <f t="shared" si="9"/>
        <v>830.9063</v>
      </c>
      <c r="AF87" s="534">
        <f t="shared" si="10"/>
        <v>0.8309063</v>
      </c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324"/>
      <c r="AY87" s="324"/>
      <c r="AZ87" s="324"/>
      <c r="BA87" s="324"/>
      <c r="BB87" s="324"/>
      <c r="BC87" s="324"/>
      <c r="BD87" s="324"/>
      <c r="BE87" s="324"/>
      <c r="BF87" s="324"/>
      <c r="BG87" s="324"/>
      <c r="BH87" s="324"/>
      <c r="BI87" s="324"/>
      <c r="BJ87" s="324"/>
      <c r="BK87" s="324"/>
      <c r="BL87" s="324"/>
      <c r="BM87" s="324"/>
      <c r="BN87" s="324"/>
      <c r="BO87" s="324"/>
      <c r="BP87" s="324"/>
      <c r="BQ87" s="324"/>
      <c r="BR87" s="324"/>
      <c r="BS87" s="324"/>
      <c r="BT87" s="324"/>
      <c r="BU87" s="324"/>
      <c r="BV87" s="324"/>
      <c r="BW87" s="324"/>
      <c r="BX87" s="324"/>
      <c r="BY87" s="324"/>
      <c r="BZ87" s="324"/>
      <c r="CA87" s="324"/>
      <c r="CB87" s="324"/>
      <c r="CC87" s="326"/>
      <c r="CD87" s="326"/>
      <c r="CE87" s="326"/>
      <c r="CF87" s="326"/>
      <c r="CG87" s="326"/>
      <c r="CH87" s="326"/>
      <c r="CI87" s="326"/>
      <c r="CJ87" s="326"/>
      <c r="CK87" s="326"/>
      <c r="CL87" s="326"/>
      <c r="CM87" s="326"/>
      <c r="CN87" s="326"/>
      <c r="CO87" s="326"/>
      <c r="CP87" s="326"/>
      <c r="CQ87" s="326"/>
      <c r="CR87" s="326"/>
      <c r="CS87" s="326"/>
      <c r="CT87" s="326"/>
      <c r="CU87" s="326"/>
      <c r="CV87" s="326"/>
      <c r="CW87" s="326"/>
      <c r="CX87" s="326"/>
      <c r="CY87" s="326"/>
      <c r="CZ87" s="326"/>
      <c r="DA87" s="326"/>
      <c r="DB87" s="326"/>
      <c r="DC87" s="326"/>
      <c r="DD87" s="326"/>
      <c r="DE87" s="326"/>
      <c r="DF87" s="326"/>
      <c r="DG87" s="326"/>
      <c r="DH87" s="326"/>
      <c r="DI87" s="326"/>
      <c r="DJ87" s="326"/>
      <c r="DK87" s="326"/>
      <c r="DL87" s="326"/>
      <c r="DM87" s="326"/>
      <c r="DN87" s="326"/>
      <c r="DO87" s="326"/>
      <c r="DP87" s="326"/>
      <c r="DQ87" s="326"/>
    </row>
    <row r="88" s="309" customFormat="1" customHeight="1" spans="3:121">
      <c r="C88" s="328"/>
      <c r="D88" s="329"/>
      <c r="E88" s="329"/>
      <c r="G88" s="330"/>
      <c r="H88" s="331"/>
      <c r="I88" s="398"/>
      <c r="J88" s="399"/>
      <c r="K88" s="322"/>
      <c r="L88" s="322"/>
      <c r="M88" s="323"/>
      <c r="N88" s="323"/>
      <c r="O88" s="322"/>
      <c r="P88" s="322"/>
      <c r="Q88" s="323"/>
      <c r="S88" s="324"/>
      <c r="T88" s="324"/>
      <c r="U88" s="324"/>
      <c r="V88" s="324"/>
      <c r="W88" s="324"/>
      <c r="X88" s="324"/>
      <c r="Y88" s="324"/>
      <c r="Z88" s="324"/>
      <c r="AA88" s="530">
        <v>40914</v>
      </c>
      <c r="AB88" s="531">
        <v>0.09</v>
      </c>
      <c r="AC88" s="532">
        <v>4</v>
      </c>
      <c r="AD88" s="533">
        <v>900</v>
      </c>
      <c r="AE88" s="533">
        <f t="shared" si="9"/>
        <v>869.886</v>
      </c>
      <c r="AF88" s="534">
        <f t="shared" si="10"/>
        <v>0.869886</v>
      </c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  <c r="BG88" s="324"/>
      <c r="BH88" s="324"/>
      <c r="BI88" s="324"/>
      <c r="BJ88" s="324"/>
      <c r="BK88" s="324"/>
      <c r="BL88" s="324"/>
      <c r="BM88" s="324"/>
      <c r="BN88" s="324"/>
      <c r="BO88" s="324"/>
      <c r="BP88" s="324"/>
      <c r="BQ88" s="324"/>
      <c r="BR88" s="324"/>
      <c r="BS88" s="324"/>
      <c r="BT88" s="324"/>
      <c r="BU88" s="324"/>
      <c r="BV88" s="324"/>
      <c r="BW88" s="324"/>
      <c r="BX88" s="324"/>
      <c r="BY88" s="324"/>
      <c r="BZ88" s="324"/>
      <c r="CA88" s="324"/>
      <c r="CB88" s="324"/>
      <c r="CC88" s="326"/>
      <c r="CD88" s="326"/>
      <c r="CE88" s="326"/>
      <c r="CF88" s="326"/>
      <c r="CG88" s="326"/>
      <c r="CH88" s="326"/>
      <c r="CI88" s="326"/>
      <c r="CJ88" s="326"/>
      <c r="CK88" s="326"/>
      <c r="CL88" s="326"/>
      <c r="CM88" s="326"/>
      <c r="CN88" s="326"/>
      <c r="CO88" s="326"/>
      <c r="CP88" s="326"/>
      <c r="CQ88" s="326"/>
      <c r="CR88" s="326"/>
      <c r="CS88" s="326"/>
      <c r="CT88" s="326"/>
      <c r="CU88" s="326"/>
      <c r="CV88" s="326"/>
      <c r="CW88" s="326"/>
      <c r="CX88" s="326"/>
      <c r="CY88" s="326"/>
      <c r="CZ88" s="326"/>
      <c r="DA88" s="326"/>
      <c r="DB88" s="326"/>
      <c r="DC88" s="326"/>
      <c r="DD88" s="326"/>
      <c r="DE88" s="326"/>
      <c r="DF88" s="326"/>
      <c r="DG88" s="326"/>
      <c r="DH88" s="326"/>
      <c r="DI88" s="326"/>
      <c r="DJ88" s="326"/>
      <c r="DK88" s="326"/>
      <c r="DL88" s="326"/>
      <c r="DM88" s="326"/>
      <c r="DN88" s="326"/>
      <c r="DO88" s="326"/>
      <c r="DP88" s="326"/>
      <c r="DQ88" s="326"/>
    </row>
    <row r="89" s="309" customFormat="1" customHeight="1" spans="3:121">
      <c r="C89" s="328"/>
      <c r="D89" s="329"/>
      <c r="E89" s="329"/>
      <c r="G89" s="330"/>
      <c r="H89" s="331"/>
      <c r="I89" s="398"/>
      <c r="J89" s="399"/>
      <c r="K89" s="322"/>
      <c r="L89" s="322"/>
      <c r="M89" s="323"/>
      <c r="N89" s="323"/>
      <c r="O89" s="322"/>
      <c r="P89" s="322"/>
      <c r="Q89" s="323"/>
      <c r="S89" s="324"/>
      <c r="T89" s="324"/>
      <c r="U89" s="324"/>
      <c r="V89" s="324"/>
      <c r="W89" s="324"/>
      <c r="X89" s="324"/>
      <c r="Y89" s="324"/>
      <c r="Z89" s="324"/>
      <c r="AA89" s="530">
        <v>40915</v>
      </c>
      <c r="AB89" s="531">
        <v>0.09</v>
      </c>
      <c r="AC89" s="532">
        <v>5</v>
      </c>
      <c r="AD89" s="533">
        <v>900</v>
      </c>
      <c r="AE89" s="533">
        <f t="shared" si="9"/>
        <v>913.8425</v>
      </c>
      <c r="AF89" s="534">
        <f t="shared" si="10"/>
        <v>0.9138425</v>
      </c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  <c r="BO89" s="324"/>
      <c r="BP89" s="324"/>
      <c r="BQ89" s="324"/>
      <c r="BR89" s="324"/>
      <c r="BS89" s="324"/>
      <c r="BT89" s="324"/>
      <c r="BU89" s="324"/>
      <c r="BV89" s="324"/>
      <c r="BW89" s="324"/>
      <c r="BX89" s="324"/>
      <c r="BY89" s="324"/>
      <c r="BZ89" s="324"/>
      <c r="CA89" s="324"/>
      <c r="CB89" s="324"/>
      <c r="CC89" s="326"/>
      <c r="CD89" s="326"/>
      <c r="CE89" s="326"/>
      <c r="CF89" s="326"/>
      <c r="CG89" s="326"/>
      <c r="CH89" s="326"/>
      <c r="CI89" s="326"/>
      <c r="CJ89" s="326"/>
      <c r="CK89" s="326"/>
      <c r="CL89" s="326"/>
      <c r="CM89" s="326"/>
      <c r="CN89" s="326"/>
      <c r="CO89" s="326"/>
      <c r="CP89" s="326"/>
      <c r="CQ89" s="326"/>
      <c r="CR89" s="326"/>
      <c r="CS89" s="326"/>
      <c r="CT89" s="326"/>
      <c r="CU89" s="326"/>
      <c r="CV89" s="326"/>
      <c r="CW89" s="326"/>
      <c r="CX89" s="326"/>
      <c r="CY89" s="326"/>
      <c r="CZ89" s="326"/>
      <c r="DA89" s="326"/>
      <c r="DB89" s="326"/>
      <c r="DC89" s="326"/>
      <c r="DD89" s="326"/>
      <c r="DE89" s="326"/>
      <c r="DF89" s="326"/>
      <c r="DG89" s="326"/>
      <c r="DH89" s="326"/>
      <c r="DI89" s="326"/>
      <c r="DJ89" s="326"/>
      <c r="DK89" s="326"/>
      <c r="DL89" s="326"/>
      <c r="DM89" s="326"/>
      <c r="DN89" s="326"/>
      <c r="DO89" s="326"/>
      <c r="DP89" s="326"/>
      <c r="DQ89" s="326"/>
    </row>
    <row r="90" s="309" customFormat="1" customHeight="1" spans="3:121">
      <c r="C90" s="328"/>
      <c r="D90" s="329"/>
      <c r="E90" s="329"/>
      <c r="G90" s="330"/>
      <c r="H90" s="331"/>
      <c r="I90" s="398"/>
      <c r="J90" s="399"/>
      <c r="K90" s="322"/>
      <c r="L90" s="322"/>
      <c r="M90" s="323"/>
      <c r="N90" s="323"/>
      <c r="O90" s="322"/>
      <c r="P90" s="322"/>
      <c r="Q90" s="323"/>
      <c r="S90" s="324"/>
      <c r="T90" s="324"/>
      <c r="U90" s="324"/>
      <c r="V90" s="324"/>
      <c r="W90" s="324"/>
      <c r="X90" s="324"/>
      <c r="Y90" s="324"/>
      <c r="Z90" s="324"/>
      <c r="AA90" s="530">
        <v>40916</v>
      </c>
      <c r="AB90" s="531">
        <v>0.09</v>
      </c>
      <c r="AC90" s="532">
        <v>6</v>
      </c>
      <c r="AD90" s="533">
        <v>900</v>
      </c>
      <c r="AE90" s="533">
        <f t="shared" si="9"/>
        <v>962.5832</v>
      </c>
      <c r="AF90" s="534">
        <f t="shared" si="10"/>
        <v>0.9625832</v>
      </c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4"/>
      <c r="AZ90" s="324"/>
      <c r="BA90" s="324"/>
      <c r="BB90" s="324"/>
      <c r="BC90" s="324"/>
      <c r="BD90" s="324"/>
      <c r="BE90" s="324"/>
      <c r="BF90" s="324"/>
      <c r="BG90" s="324"/>
      <c r="BH90" s="324"/>
      <c r="BI90" s="324"/>
      <c r="BJ90" s="324"/>
      <c r="BK90" s="324"/>
      <c r="BL90" s="324"/>
      <c r="BM90" s="324"/>
      <c r="BN90" s="324"/>
      <c r="BO90" s="324"/>
      <c r="BP90" s="324"/>
      <c r="BQ90" s="324"/>
      <c r="BR90" s="324"/>
      <c r="BS90" s="324"/>
      <c r="BT90" s="324"/>
      <c r="BU90" s="324"/>
      <c r="BV90" s="324"/>
      <c r="BW90" s="324"/>
      <c r="BX90" s="324"/>
      <c r="BY90" s="324"/>
      <c r="BZ90" s="324"/>
      <c r="CA90" s="324"/>
      <c r="CB90" s="324"/>
      <c r="CC90" s="326"/>
      <c r="CD90" s="326"/>
      <c r="CE90" s="326"/>
      <c r="CF90" s="326"/>
      <c r="CG90" s="326"/>
      <c r="CH90" s="326"/>
      <c r="CI90" s="326"/>
      <c r="CJ90" s="326"/>
      <c r="CK90" s="326"/>
      <c r="CL90" s="326"/>
      <c r="CM90" s="326"/>
      <c r="CN90" s="326"/>
      <c r="CO90" s="326"/>
      <c r="CP90" s="326"/>
      <c r="CQ90" s="326"/>
      <c r="CR90" s="326"/>
      <c r="CS90" s="326"/>
      <c r="CT90" s="326"/>
      <c r="CU90" s="326"/>
      <c r="CV90" s="326"/>
      <c r="CW90" s="326"/>
      <c r="CX90" s="326"/>
      <c r="CY90" s="326"/>
      <c r="CZ90" s="326"/>
      <c r="DA90" s="326"/>
      <c r="DB90" s="326"/>
      <c r="DC90" s="326"/>
      <c r="DD90" s="326"/>
      <c r="DE90" s="326"/>
      <c r="DF90" s="326"/>
      <c r="DG90" s="326"/>
      <c r="DH90" s="326"/>
      <c r="DI90" s="326"/>
      <c r="DJ90" s="326"/>
      <c r="DK90" s="326"/>
      <c r="DL90" s="326"/>
      <c r="DM90" s="326"/>
      <c r="DN90" s="326"/>
      <c r="DO90" s="326"/>
      <c r="DP90" s="326"/>
      <c r="DQ90" s="326"/>
    </row>
    <row r="91" s="309" customFormat="1" customHeight="1" spans="3:121">
      <c r="C91" s="328"/>
      <c r="D91" s="329"/>
      <c r="E91" s="329"/>
      <c r="G91" s="330"/>
      <c r="H91" s="331"/>
      <c r="I91" s="398"/>
      <c r="J91" s="399"/>
      <c r="K91" s="322"/>
      <c r="L91" s="322"/>
      <c r="M91" s="323"/>
      <c r="N91" s="323"/>
      <c r="O91" s="322"/>
      <c r="P91" s="322"/>
      <c r="Q91" s="323"/>
      <c r="S91" s="324"/>
      <c r="T91" s="324"/>
      <c r="U91" s="324"/>
      <c r="V91" s="324"/>
      <c r="W91" s="324"/>
      <c r="X91" s="324"/>
      <c r="Y91" s="324"/>
      <c r="Z91" s="324"/>
      <c r="AA91" s="530">
        <v>40917</v>
      </c>
      <c r="AB91" s="531">
        <v>0.09</v>
      </c>
      <c r="AC91" s="532">
        <v>7</v>
      </c>
      <c r="AD91" s="533">
        <v>900</v>
      </c>
      <c r="AE91" s="533">
        <f t="shared" si="9"/>
        <v>1015.9179</v>
      </c>
      <c r="AF91" s="534">
        <f t="shared" si="10"/>
        <v>1.0159179</v>
      </c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  <c r="BO91" s="324"/>
      <c r="BP91" s="324"/>
      <c r="BQ91" s="324"/>
      <c r="BR91" s="324"/>
      <c r="BS91" s="324"/>
      <c r="BT91" s="324"/>
      <c r="BU91" s="324"/>
      <c r="BV91" s="324"/>
      <c r="BW91" s="324"/>
      <c r="BX91" s="324"/>
      <c r="BY91" s="324"/>
      <c r="BZ91" s="324"/>
      <c r="CA91" s="324"/>
      <c r="CB91" s="324"/>
      <c r="CC91" s="326"/>
      <c r="CD91" s="326"/>
      <c r="CE91" s="326"/>
      <c r="CF91" s="326"/>
      <c r="CG91" s="326"/>
      <c r="CH91" s="326"/>
      <c r="CI91" s="326"/>
      <c r="CJ91" s="326"/>
      <c r="CK91" s="326"/>
      <c r="CL91" s="326"/>
      <c r="CM91" s="326"/>
      <c r="CN91" s="326"/>
      <c r="CO91" s="326"/>
      <c r="CP91" s="326"/>
      <c r="CQ91" s="326"/>
      <c r="CR91" s="326"/>
      <c r="CS91" s="326"/>
      <c r="CT91" s="326"/>
      <c r="CU91" s="326"/>
      <c r="CV91" s="326"/>
      <c r="CW91" s="326"/>
      <c r="CX91" s="326"/>
      <c r="CY91" s="326"/>
      <c r="CZ91" s="326"/>
      <c r="DA91" s="326"/>
      <c r="DB91" s="326"/>
      <c r="DC91" s="326"/>
      <c r="DD91" s="326"/>
      <c r="DE91" s="326"/>
      <c r="DF91" s="326"/>
      <c r="DG91" s="326"/>
      <c r="DH91" s="326"/>
      <c r="DI91" s="326"/>
      <c r="DJ91" s="326"/>
      <c r="DK91" s="326"/>
      <c r="DL91" s="326"/>
      <c r="DM91" s="326"/>
      <c r="DN91" s="326"/>
      <c r="DO91" s="326"/>
      <c r="DP91" s="326"/>
      <c r="DQ91" s="326"/>
    </row>
    <row r="92" s="309" customFormat="1" customHeight="1" spans="3:121">
      <c r="C92" s="328"/>
      <c r="D92" s="329"/>
      <c r="E92" s="329"/>
      <c r="G92" s="330"/>
      <c r="H92" s="331"/>
      <c r="I92" s="398"/>
      <c r="J92" s="399"/>
      <c r="K92" s="322"/>
      <c r="L92" s="322"/>
      <c r="M92" s="323"/>
      <c r="N92" s="323"/>
      <c r="O92" s="322"/>
      <c r="P92" s="322"/>
      <c r="Q92" s="323"/>
      <c r="S92" s="324"/>
      <c r="T92" s="324"/>
      <c r="U92" s="324"/>
      <c r="V92" s="324"/>
      <c r="W92" s="324"/>
      <c r="X92" s="324"/>
      <c r="Y92" s="324"/>
      <c r="Z92" s="324"/>
      <c r="AA92" s="530">
        <v>40918</v>
      </c>
      <c r="AB92" s="531">
        <v>0.09</v>
      </c>
      <c r="AC92" s="532">
        <v>8</v>
      </c>
      <c r="AD92" s="533">
        <v>900</v>
      </c>
      <c r="AE92" s="533">
        <f t="shared" si="9"/>
        <v>1073.6588</v>
      </c>
      <c r="AF92" s="534">
        <f t="shared" si="10"/>
        <v>1.0736588</v>
      </c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4"/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4"/>
      <c r="BY92" s="324"/>
      <c r="BZ92" s="324"/>
      <c r="CA92" s="324"/>
      <c r="CB92" s="324"/>
      <c r="CC92" s="326"/>
      <c r="CD92" s="326"/>
      <c r="CE92" s="326"/>
      <c r="CF92" s="326"/>
      <c r="CG92" s="326"/>
      <c r="CH92" s="326"/>
      <c r="CI92" s="326"/>
      <c r="CJ92" s="326"/>
      <c r="CK92" s="326"/>
      <c r="CL92" s="326"/>
      <c r="CM92" s="326"/>
      <c r="CN92" s="326"/>
      <c r="CO92" s="326"/>
      <c r="CP92" s="326"/>
      <c r="CQ92" s="326"/>
      <c r="CR92" s="326"/>
      <c r="CS92" s="326"/>
      <c r="CT92" s="326"/>
      <c r="CU92" s="326"/>
      <c r="CV92" s="326"/>
      <c r="CW92" s="326"/>
      <c r="CX92" s="326"/>
      <c r="CY92" s="326"/>
      <c r="CZ92" s="326"/>
      <c r="DA92" s="326"/>
      <c r="DB92" s="326"/>
      <c r="DC92" s="326"/>
      <c r="DD92" s="326"/>
      <c r="DE92" s="326"/>
      <c r="DF92" s="326"/>
      <c r="DG92" s="326"/>
      <c r="DH92" s="326"/>
      <c r="DI92" s="326"/>
      <c r="DJ92" s="326"/>
      <c r="DK92" s="326"/>
      <c r="DL92" s="326"/>
      <c r="DM92" s="326"/>
      <c r="DN92" s="326"/>
      <c r="DO92" s="326"/>
      <c r="DP92" s="326"/>
      <c r="DQ92" s="326"/>
    </row>
    <row r="93" s="309" customFormat="1" customHeight="1" spans="3:121">
      <c r="C93" s="328"/>
      <c r="D93" s="329"/>
      <c r="E93" s="329"/>
      <c r="G93" s="330"/>
      <c r="H93" s="331"/>
      <c r="I93" s="398"/>
      <c r="J93" s="399"/>
      <c r="K93" s="322"/>
      <c r="L93" s="322"/>
      <c r="M93" s="323"/>
      <c r="N93" s="323"/>
      <c r="O93" s="322"/>
      <c r="P93" s="322"/>
      <c r="Q93" s="323"/>
      <c r="S93" s="324"/>
      <c r="T93" s="324"/>
      <c r="U93" s="324"/>
      <c r="V93" s="324"/>
      <c r="W93" s="324"/>
      <c r="X93" s="324"/>
      <c r="Y93" s="324"/>
      <c r="Z93" s="324"/>
      <c r="AA93" s="530">
        <v>40919</v>
      </c>
      <c r="AB93" s="531">
        <v>0.1</v>
      </c>
      <c r="AC93" s="532">
        <v>9</v>
      </c>
      <c r="AD93" s="533">
        <v>1000</v>
      </c>
      <c r="AE93" s="533">
        <f t="shared" si="9"/>
        <v>1135.6205</v>
      </c>
      <c r="AF93" s="534">
        <f t="shared" si="10"/>
        <v>1.1356205</v>
      </c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4"/>
      <c r="BL93" s="324"/>
      <c r="BM93" s="324"/>
      <c r="BN93" s="324"/>
      <c r="BO93" s="324"/>
      <c r="BP93" s="324"/>
      <c r="BQ93" s="324"/>
      <c r="BR93" s="324"/>
      <c r="BS93" s="324"/>
      <c r="BT93" s="324"/>
      <c r="BU93" s="324"/>
      <c r="BV93" s="324"/>
      <c r="BW93" s="324"/>
      <c r="BX93" s="324"/>
      <c r="BY93" s="324"/>
      <c r="BZ93" s="324"/>
      <c r="CA93" s="324"/>
      <c r="CB93" s="324"/>
      <c r="CC93" s="326"/>
      <c r="CD93" s="326"/>
      <c r="CE93" s="326"/>
      <c r="CF93" s="326"/>
      <c r="CG93" s="326"/>
      <c r="CH93" s="326"/>
      <c r="CI93" s="326"/>
      <c r="CJ93" s="326"/>
      <c r="CK93" s="326"/>
      <c r="CL93" s="326"/>
      <c r="CM93" s="326"/>
      <c r="CN93" s="326"/>
      <c r="CO93" s="326"/>
      <c r="CP93" s="326"/>
      <c r="CQ93" s="326"/>
      <c r="CR93" s="326"/>
      <c r="CS93" s="326"/>
      <c r="CT93" s="326"/>
      <c r="CU93" s="326"/>
      <c r="CV93" s="326"/>
      <c r="CW93" s="326"/>
      <c r="CX93" s="326"/>
      <c r="CY93" s="326"/>
      <c r="CZ93" s="326"/>
      <c r="DA93" s="326"/>
      <c r="DB93" s="326"/>
      <c r="DC93" s="326"/>
      <c r="DD93" s="326"/>
      <c r="DE93" s="326"/>
      <c r="DF93" s="326"/>
      <c r="DG93" s="326"/>
      <c r="DH93" s="326"/>
      <c r="DI93" s="326"/>
      <c r="DJ93" s="326"/>
      <c r="DK93" s="326"/>
      <c r="DL93" s="326"/>
      <c r="DM93" s="326"/>
      <c r="DN93" s="326"/>
      <c r="DO93" s="326"/>
      <c r="DP93" s="326"/>
      <c r="DQ93" s="326"/>
    </row>
    <row r="94" s="309" customFormat="1" customHeight="1" spans="3:121">
      <c r="C94" s="328"/>
      <c r="D94" s="329"/>
      <c r="E94" s="329"/>
      <c r="G94" s="330"/>
      <c r="H94" s="331"/>
      <c r="I94" s="398"/>
      <c r="J94" s="399"/>
      <c r="K94" s="322"/>
      <c r="L94" s="322"/>
      <c r="M94" s="323"/>
      <c r="N94" s="323"/>
      <c r="O94" s="322"/>
      <c r="P94" s="322"/>
      <c r="Q94" s="323"/>
      <c r="S94" s="324"/>
      <c r="T94" s="324"/>
      <c r="U94" s="324"/>
      <c r="V94" s="324"/>
      <c r="W94" s="324"/>
      <c r="X94" s="324"/>
      <c r="Y94" s="324"/>
      <c r="Z94" s="324"/>
      <c r="AA94" s="530">
        <v>40920</v>
      </c>
      <c r="AB94" s="531">
        <v>0.11</v>
      </c>
      <c r="AC94" s="532">
        <v>10</v>
      </c>
      <c r="AD94" s="533">
        <v>1100</v>
      </c>
      <c r="AE94" s="533">
        <f t="shared" si="9"/>
        <v>1201.62</v>
      </c>
      <c r="AF94" s="534">
        <f t="shared" si="10"/>
        <v>1.20162</v>
      </c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  <c r="BB94" s="324"/>
      <c r="BC94" s="324"/>
      <c r="BD94" s="324"/>
      <c r="BE94" s="324"/>
      <c r="BF94" s="324"/>
      <c r="BG94" s="324"/>
      <c r="BH94" s="324"/>
      <c r="BI94" s="324"/>
      <c r="BJ94" s="324"/>
      <c r="BK94" s="324"/>
      <c r="BL94" s="324"/>
      <c r="BM94" s="324"/>
      <c r="BN94" s="324"/>
      <c r="BO94" s="324"/>
      <c r="BP94" s="324"/>
      <c r="BQ94" s="324"/>
      <c r="BR94" s="324"/>
      <c r="BS94" s="324"/>
      <c r="BT94" s="324"/>
      <c r="BU94" s="324"/>
      <c r="BV94" s="324"/>
      <c r="BW94" s="324"/>
      <c r="BX94" s="324"/>
      <c r="BY94" s="324"/>
      <c r="BZ94" s="324"/>
      <c r="CA94" s="324"/>
      <c r="CB94" s="324"/>
      <c r="CC94" s="326"/>
      <c r="CD94" s="326"/>
      <c r="CE94" s="326"/>
      <c r="CF94" s="326"/>
      <c r="CG94" s="326"/>
      <c r="CH94" s="326"/>
      <c r="CI94" s="326"/>
      <c r="CJ94" s="326"/>
      <c r="CK94" s="326"/>
      <c r="CL94" s="326"/>
      <c r="CM94" s="326"/>
      <c r="CN94" s="326"/>
      <c r="CO94" s="326"/>
      <c r="CP94" s="326"/>
      <c r="CQ94" s="326"/>
      <c r="CR94" s="326"/>
      <c r="CS94" s="326"/>
      <c r="CT94" s="326"/>
      <c r="CU94" s="326"/>
      <c r="CV94" s="326"/>
      <c r="CW94" s="326"/>
      <c r="CX94" s="326"/>
      <c r="CY94" s="326"/>
      <c r="CZ94" s="326"/>
      <c r="DA94" s="326"/>
      <c r="DB94" s="326"/>
      <c r="DC94" s="326"/>
      <c r="DD94" s="326"/>
      <c r="DE94" s="326"/>
      <c r="DF94" s="326"/>
      <c r="DG94" s="326"/>
      <c r="DH94" s="326"/>
      <c r="DI94" s="326"/>
      <c r="DJ94" s="326"/>
      <c r="DK94" s="326"/>
      <c r="DL94" s="326"/>
      <c r="DM94" s="326"/>
      <c r="DN94" s="326"/>
      <c r="DO94" s="326"/>
      <c r="DP94" s="326"/>
      <c r="DQ94" s="326"/>
    </row>
    <row r="95" s="309" customFormat="1" customHeight="1" spans="3:121">
      <c r="C95" s="328"/>
      <c r="D95" s="329"/>
      <c r="E95" s="329"/>
      <c r="G95" s="330"/>
      <c r="H95" s="331"/>
      <c r="I95" s="398"/>
      <c r="J95" s="399"/>
      <c r="K95" s="322"/>
      <c r="L95" s="322"/>
      <c r="M95" s="323"/>
      <c r="N95" s="323"/>
      <c r="O95" s="322"/>
      <c r="P95" s="322"/>
      <c r="Q95" s="323"/>
      <c r="S95" s="324"/>
      <c r="T95" s="324"/>
      <c r="U95" s="324"/>
      <c r="V95" s="324"/>
      <c r="W95" s="324"/>
      <c r="X95" s="324"/>
      <c r="Y95" s="324"/>
      <c r="Z95" s="324"/>
      <c r="AA95" s="530">
        <v>40921</v>
      </c>
      <c r="AB95" s="531">
        <v>0.12</v>
      </c>
      <c r="AC95" s="532">
        <v>11</v>
      </c>
      <c r="AD95" s="533">
        <v>1200</v>
      </c>
      <c r="AE95" s="533">
        <f t="shared" si="9"/>
        <v>1271.4767</v>
      </c>
      <c r="AF95" s="534">
        <f t="shared" si="10"/>
        <v>1.2714767</v>
      </c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  <c r="BG95" s="324"/>
      <c r="BH95" s="324"/>
      <c r="BI95" s="324"/>
      <c r="BJ95" s="324"/>
      <c r="BK95" s="324"/>
      <c r="BL95" s="324"/>
      <c r="BM95" s="324"/>
      <c r="BN95" s="324"/>
      <c r="BO95" s="324"/>
      <c r="BP95" s="324"/>
      <c r="BQ95" s="324"/>
      <c r="BR95" s="324"/>
      <c r="BS95" s="324"/>
      <c r="BT95" s="324"/>
      <c r="BU95" s="324"/>
      <c r="BV95" s="324"/>
      <c r="BW95" s="324"/>
      <c r="BX95" s="324"/>
      <c r="BY95" s="324"/>
      <c r="BZ95" s="324"/>
      <c r="CA95" s="324"/>
      <c r="CB95" s="324"/>
      <c r="CC95" s="326"/>
      <c r="CD95" s="326"/>
      <c r="CE95" s="326"/>
      <c r="CF95" s="326"/>
      <c r="CG95" s="326"/>
      <c r="CH95" s="326"/>
      <c r="CI95" s="326"/>
      <c r="CJ95" s="326"/>
      <c r="CK95" s="326"/>
      <c r="CL95" s="326"/>
      <c r="CM95" s="326"/>
      <c r="CN95" s="326"/>
      <c r="CO95" s="326"/>
      <c r="CP95" s="326"/>
      <c r="CQ95" s="326"/>
      <c r="CR95" s="326"/>
      <c r="CS95" s="326"/>
      <c r="CT95" s="326"/>
      <c r="CU95" s="326"/>
      <c r="CV95" s="326"/>
      <c r="CW95" s="326"/>
      <c r="CX95" s="326"/>
      <c r="CY95" s="326"/>
      <c r="CZ95" s="326"/>
      <c r="DA95" s="326"/>
      <c r="DB95" s="326"/>
      <c r="DC95" s="326"/>
      <c r="DD95" s="326"/>
      <c r="DE95" s="326"/>
      <c r="DF95" s="326"/>
      <c r="DG95" s="326"/>
      <c r="DH95" s="326"/>
      <c r="DI95" s="326"/>
      <c r="DJ95" s="326"/>
      <c r="DK95" s="326"/>
      <c r="DL95" s="326"/>
      <c r="DM95" s="326"/>
      <c r="DN95" s="326"/>
      <c r="DO95" s="326"/>
      <c r="DP95" s="326"/>
      <c r="DQ95" s="326"/>
    </row>
    <row r="96" s="309" customFormat="1" customHeight="1" spans="3:121">
      <c r="C96" s="328"/>
      <c r="D96" s="329"/>
      <c r="E96" s="329"/>
      <c r="G96" s="330"/>
      <c r="H96" s="331"/>
      <c r="I96" s="398"/>
      <c r="J96" s="399"/>
      <c r="K96" s="322"/>
      <c r="L96" s="322"/>
      <c r="M96" s="323"/>
      <c r="N96" s="323"/>
      <c r="O96" s="322"/>
      <c r="P96" s="322"/>
      <c r="Q96" s="323"/>
      <c r="S96" s="324"/>
      <c r="T96" s="324"/>
      <c r="U96" s="324"/>
      <c r="V96" s="324"/>
      <c r="W96" s="324"/>
      <c r="X96" s="324"/>
      <c r="Y96" s="324"/>
      <c r="Z96" s="324"/>
      <c r="AA96" s="530">
        <v>40922</v>
      </c>
      <c r="AB96" s="531">
        <v>0.13</v>
      </c>
      <c r="AC96" s="532">
        <v>12</v>
      </c>
      <c r="AD96" s="533">
        <v>1300</v>
      </c>
      <c r="AE96" s="533">
        <f t="shared" si="9"/>
        <v>1345.0124</v>
      </c>
      <c r="AF96" s="534">
        <f t="shared" si="10"/>
        <v>1.3450124</v>
      </c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4"/>
      <c r="AZ96" s="324"/>
      <c r="BA96" s="324"/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4"/>
      <c r="BM96" s="324"/>
      <c r="BN96" s="324"/>
      <c r="BO96" s="324"/>
      <c r="BP96" s="324"/>
      <c r="BQ96" s="324"/>
      <c r="BR96" s="324"/>
      <c r="BS96" s="324"/>
      <c r="BT96" s="324"/>
      <c r="BU96" s="324"/>
      <c r="BV96" s="324"/>
      <c r="BW96" s="324"/>
      <c r="BX96" s="324"/>
      <c r="BY96" s="324"/>
      <c r="BZ96" s="324"/>
      <c r="CA96" s="324"/>
      <c r="CB96" s="324"/>
      <c r="CC96" s="326"/>
      <c r="CD96" s="326"/>
      <c r="CE96" s="326"/>
      <c r="CF96" s="326"/>
      <c r="CG96" s="326"/>
      <c r="CH96" s="326"/>
      <c r="CI96" s="326"/>
      <c r="CJ96" s="326"/>
      <c r="CK96" s="326"/>
      <c r="CL96" s="326"/>
      <c r="CM96" s="326"/>
      <c r="CN96" s="326"/>
      <c r="CO96" s="326"/>
      <c r="CP96" s="326"/>
      <c r="CQ96" s="326"/>
      <c r="CR96" s="326"/>
      <c r="CS96" s="326"/>
      <c r="CT96" s="326"/>
      <c r="CU96" s="326"/>
      <c r="CV96" s="326"/>
      <c r="CW96" s="326"/>
      <c r="CX96" s="326"/>
      <c r="CY96" s="326"/>
      <c r="CZ96" s="326"/>
      <c r="DA96" s="326"/>
      <c r="DB96" s="326"/>
      <c r="DC96" s="326"/>
      <c r="DD96" s="326"/>
      <c r="DE96" s="326"/>
      <c r="DF96" s="326"/>
      <c r="DG96" s="326"/>
      <c r="DH96" s="326"/>
      <c r="DI96" s="326"/>
      <c r="DJ96" s="326"/>
      <c r="DK96" s="326"/>
      <c r="DL96" s="326"/>
      <c r="DM96" s="326"/>
      <c r="DN96" s="326"/>
      <c r="DO96" s="326"/>
      <c r="DP96" s="326"/>
      <c r="DQ96" s="326"/>
    </row>
    <row r="97" s="309" customFormat="1" customHeight="1" spans="3:121">
      <c r="C97" s="328"/>
      <c r="D97" s="329"/>
      <c r="E97" s="329"/>
      <c r="G97" s="330"/>
      <c r="H97" s="331"/>
      <c r="I97" s="398"/>
      <c r="J97" s="399"/>
      <c r="K97" s="322"/>
      <c r="L97" s="322"/>
      <c r="M97" s="323"/>
      <c r="N97" s="323"/>
      <c r="O97" s="322"/>
      <c r="P97" s="322"/>
      <c r="Q97" s="323"/>
      <c r="S97" s="324"/>
      <c r="T97" s="324"/>
      <c r="U97" s="324"/>
      <c r="V97" s="324"/>
      <c r="W97" s="324"/>
      <c r="X97" s="324"/>
      <c r="Y97" s="324"/>
      <c r="Z97" s="324"/>
      <c r="AA97" s="530">
        <v>40923</v>
      </c>
      <c r="AB97" s="531">
        <v>0.14</v>
      </c>
      <c r="AC97" s="532">
        <v>13</v>
      </c>
      <c r="AD97" s="533">
        <v>1400</v>
      </c>
      <c r="AE97" s="533">
        <f t="shared" si="9"/>
        <v>1422.0513</v>
      </c>
      <c r="AF97" s="534">
        <f t="shared" si="10"/>
        <v>1.4220513</v>
      </c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  <c r="BB97" s="324"/>
      <c r="BC97" s="324"/>
      <c r="BD97" s="324"/>
      <c r="BE97" s="324"/>
      <c r="BF97" s="324"/>
      <c r="BG97" s="324"/>
      <c r="BH97" s="324"/>
      <c r="BI97" s="324"/>
      <c r="BJ97" s="324"/>
      <c r="BK97" s="324"/>
      <c r="BL97" s="324"/>
      <c r="BM97" s="324"/>
      <c r="BN97" s="324"/>
      <c r="BO97" s="324"/>
      <c r="BP97" s="324"/>
      <c r="BQ97" s="324"/>
      <c r="BR97" s="324"/>
      <c r="BS97" s="324"/>
      <c r="BT97" s="324"/>
      <c r="BU97" s="324"/>
      <c r="BV97" s="324"/>
      <c r="BW97" s="324"/>
      <c r="BX97" s="324"/>
      <c r="BY97" s="324"/>
      <c r="BZ97" s="324"/>
      <c r="CA97" s="324"/>
      <c r="CB97" s="324"/>
      <c r="CC97" s="326"/>
      <c r="CD97" s="326"/>
      <c r="CE97" s="326"/>
      <c r="CF97" s="326"/>
      <c r="CG97" s="326"/>
      <c r="CH97" s="326"/>
      <c r="CI97" s="326"/>
      <c r="CJ97" s="326"/>
      <c r="CK97" s="326"/>
      <c r="CL97" s="326"/>
      <c r="CM97" s="326"/>
      <c r="CN97" s="326"/>
      <c r="CO97" s="326"/>
      <c r="CP97" s="326"/>
      <c r="CQ97" s="326"/>
      <c r="CR97" s="326"/>
      <c r="CS97" s="326"/>
      <c r="CT97" s="326"/>
      <c r="CU97" s="326"/>
      <c r="CV97" s="326"/>
      <c r="CW97" s="326"/>
      <c r="CX97" s="326"/>
      <c r="CY97" s="326"/>
      <c r="CZ97" s="326"/>
      <c r="DA97" s="326"/>
      <c r="DB97" s="326"/>
      <c r="DC97" s="326"/>
      <c r="DD97" s="326"/>
      <c r="DE97" s="326"/>
      <c r="DF97" s="326"/>
      <c r="DG97" s="326"/>
      <c r="DH97" s="326"/>
      <c r="DI97" s="326"/>
      <c r="DJ97" s="326"/>
      <c r="DK97" s="326"/>
      <c r="DL97" s="326"/>
      <c r="DM97" s="326"/>
      <c r="DN97" s="326"/>
      <c r="DO97" s="326"/>
      <c r="DP97" s="326"/>
      <c r="DQ97" s="326"/>
    </row>
    <row r="98" s="309" customFormat="1" customHeight="1" spans="3:121">
      <c r="C98" s="328"/>
      <c r="D98" s="329"/>
      <c r="E98" s="329"/>
      <c r="G98" s="330"/>
      <c r="H98" s="331"/>
      <c r="I98" s="398"/>
      <c r="J98" s="399"/>
      <c r="K98" s="322"/>
      <c r="L98" s="322"/>
      <c r="M98" s="323"/>
      <c r="N98" s="323"/>
      <c r="O98" s="322"/>
      <c r="P98" s="322"/>
      <c r="Q98" s="323"/>
      <c r="S98" s="324"/>
      <c r="T98" s="324"/>
      <c r="U98" s="324"/>
      <c r="V98" s="324"/>
      <c r="W98" s="324"/>
      <c r="X98" s="324"/>
      <c r="Y98" s="324"/>
      <c r="Z98" s="324"/>
      <c r="AA98" s="530">
        <v>40924</v>
      </c>
      <c r="AB98" s="531">
        <v>0.15</v>
      </c>
      <c r="AC98" s="532">
        <v>14</v>
      </c>
      <c r="AD98" s="533">
        <v>1500</v>
      </c>
      <c r="AE98" s="533">
        <f t="shared" si="9"/>
        <v>1502.42</v>
      </c>
      <c r="AF98" s="534">
        <f t="shared" si="10"/>
        <v>1.50242</v>
      </c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324"/>
      <c r="AY98" s="324"/>
      <c r="AZ98" s="324"/>
      <c r="BA98" s="324"/>
      <c r="BB98" s="324"/>
      <c r="BC98" s="324"/>
      <c r="BD98" s="324"/>
      <c r="BE98" s="324"/>
      <c r="BF98" s="324"/>
      <c r="BG98" s="324"/>
      <c r="BH98" s="324"/>
      <c r="BI98" s="324"/>
      <c r="BJ98" s="324"/>
      <c r="BK98" s="324"/>
      <c r="BL98" s="324"/>
      <c r="BM98" s="324"/>
      <c r="BN98" s="324"/>
      <c r="BO98" s="324"/>
      <c r="BP98" s="324"/>
      <c r="BQ98" s="324"/>
      <c r="BR98" s="324"/>
      <c r="BS98" s="324"/>
      <c r="BT98" s="324"/>
      <c r="BU98" s="324"/>
      <c r="BV98" s="324"/>
      <c r="BW98" s="324"/>
      <c r="BX98" s="324"/>
      <c r="BY98" s="324"/>
      <c r="BZ98" s="324"/>
      <c r="CA98" s="324"/>
      <c r="CB98" s="324"/>
      <c r="CC98" s="326"/>
      <c r="CD98" s="326"/>
      <c r="CE98" s="326"/>
      <c r="CF98" s="326"/>
      <c r="CG98" s="326"/>
      <c r="CH98" s="326"/>
      <c r="CI98" s="326"/>
      <c r="CJ98" s="326"/>
      <c r="CK98" s="326"/>
      <c r="CL98" s="326"/>
      <c r="CM98" s="326"/>
      <c r="CN98" s="326"/>
      <c r="CO98" s="326"/>
      <c r="CP98" s="326"/>
      <c r="CQ98" s="326"/>
      <c r="CR98" s="326"/>
      <c r="CS98" s="326"/>
      <c r="CT98" s="326"/>
      <c r="CU98" s="326"/>
      <c r="CV98" s="326"/>
      <c r="CW98" s="326"/>
      <c r="CX98" s="326"/>
      <c r="CY98" s="326"/>
      <c r="CZ98" s="326"/>
      <c r="DA98" s="326"/>
      <c r="DB98" s="326"/>
      <c r="DC98" s="326"/>
      <c r="DD98" s="326"/>
      <c r="DE98" s="326"/>
      <c r="DF98" s="326"/>
      <c r="DG98" s="326"/>
      <c r="DH98" s="326"/>
      <c r="DI98" s="326"/>
      <c r="DJ98" s="326"/>
      <c r="DK98" s="326"/>
      <c r="DL98" s="326"/>
      <c r="DM98" s="326"/>
      <c r="DN98" s="326"/>
      <c r="DO98" s="326"/>
      <c r="DP98" s="326"/>
      <c r="DQ98" s="326"/>
    </row>
    <row r="99" s="309" customFormat="1" customHeight="1" spans="3:121">
      <c r="C99" s="328"/>
      <c r="D99" s="329"/>
      <c r="E99" s="329"/>
      <c r="G99" s="330"/>
      <c r="H99" s="331"/>
      <c r="I99" s="398"/>
      <c r="J99" s="399"/>
      <c r="K99" s="322"/>
      <c r="L99" s="322"/>
      <c r="M99" s="323"/>
      <c r="N99" s="323"/>
      <c r="O99" s="322"/>
      <c r="P99" s="322"/>
      <c r="Q99" s="323"/>
      <c r="S99" s="324"/>
      <c r="T99" s="324"/>
      <c r="U99" s="324"/>
      <c r="V99" s="324"/>
      <c r="W99" s="324"/>
      <c r="X99" s="324"/>
      <c r="Y99" s="324"/>
      <c r="Z99" s="324"/>
      <c r="AA99" s="530">
        <v>40925</v>
      </c>
      <c r="AB99" s="531">
        <v>0.16</v>
      </c>
      <c r="AC99" s="532">
        <v>15</v>
      </c>
      <c r="AD99" s="533">
        <v>1600</v>
      </c>
      <c r="AE99" s="533">
        <f t="shared" si="9"/>
        <v>1585.9475</v>
      </c>
      <c r="AF99" s="534">
        <f t="shared" si="10"/>
        <v>1.5859475</v>
      </c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4"/>
      <c r="AZ99" s="324"/>
      <c r="BA99" s="324"/>
      <c r="BB99" s="324"/>
      <c r="BC99" s="324"/>
      <c r="BD99" s="324"/>
      <c r="BE99" s="324"/>
      <c r="BF99" s="324"/>
      <c r="BG99" s="324"/>
      <c r="BH99" s="324"/>
      <c r="BI99" s="324"/>
      <c r="BJ99" s="324"/>
      <c r="BK99" s="324"/>
      <c r="BL99" s="324"/>
      <c r="BM99" s="324"/>
      <c r="BN99" s="324"/>
      <c r="BO99" s="324"/>
      <c r="BP99" s="324"/>
      <c r="BQ99" s="324"/>
      <c r="BR99" s="324"/>
      <c r="BS99" s="324"/>
      <c r="BT99" s="324"/>
      <c r="BU99" s="324"/>
      <c r="BV99" s="324"/>
      <c r="BW99" s="324"/>
      <c r="BX99" s="324"/>
      <c r="BY99" s="324"/>
      <c r="BZ99" s="324"/>
      <c r="CA99" s="324"/>
      <c r="CB99" s="324"/>
      <c r="CC99" s="326"/>
      <c r="CD99" s="326"/>
      <c r="CE99" s="326"/>
      <c r="CF99" s="326"/>
      <c r="CG99" s="326"/>
      <c r="CH99" s="326"/>
      <c r="CI99" s="326"/>
      <c r="CJ99" s="326"/>
      <c r="CK99" s="326"/>
      <c r="CL99" s="326"/>
      <c r="CM99" s="326"/>
      <c r="CN99" s="326"/>
      <c r="CO99" s="326"/>
      <c r="CP99" s="326"/>
      <c r="CQ99" s="326"/>
      <c r="CR99" s="326"/>
      <c r="CS99" s="326"/>
      <c r="CT99" s="326"/>
      <c r="CU99" s="326"/>
      <c r="CV99" s="326"/>
      <c r="CW99" s="326"/>
      <c r="CX99" s="326"/>
      <c r="CY99" s="326"/>
      <c r="CZ99" s="326"/>
      <c r="DA99" s="326"/>
      <c r="DB99" s="326"/>
      <c r="DC99" s="326"/>
      <c r="DD99" s="326"/>
      <c r="DE99" s="326"/>
      <c r="DF99" s="326"/>
      <c r="DG99" s="326"/>
      <c r="DH99" s="326"/>
      <c r="DI99" s="326"/>
      <c r="DJ99" s="326"/>
      <c r="DK99" s="326"/>
      <c r="DL99" s="326"/>
      <c r="DM99" s="326"/>
      <c r="DN99" s="326"/>
      <c r="DO99" s="326"/>
      <c r="DP99" s="326"/>
      <c r="DQ99" s="326"/>
    </row>
    <row r="100" s="309" customFormat="1" customHeight="1" spans="3:121">
      <c r="C100" s="328"/>
      <c r="D100" s="329"/>
      <c r="E100" s="329"/>
      <c r="G100" s="330"/>
      <c r="H100" s="331"/>
      <c r="I100" s="398"/>
      <c r="J100" s="399"/>
      <c r="K100" s="322"/>
      <c r="L100" s="322"/>
      <c r="M100" s="323"/>
      <c r="N100" s="323"/>
      <c r="O100" s="322"/>
      <c r="P100" s="322"/>
      <c r="Q100" s="323"/>
      <c r="S100" s="324"/>
      <c r="T100" s="324"/>
      <c r="U100" s="324"/>
      <c r="V100" s="324"/>
      <c r="W100" s="324"/>
      <c r="X100" s="324"/>
      <c r="Y100" s="324"/>
      <c r="Z100" s="324"/>
      <c r="AA100" s="530">
        <v>40926</v>
      </c>
      <c r="AB100" s="531">
        <v>0.17</v>
      </c>
      <c r="AC100" s="532">
        <v>16</v>
      </c>
      <c r="AD100" s="533">
        <v>1700</v>
      </c>
      <c r="AE100" s="533">
        <f t="shared" si="9"/>
        <v>1672.4652</v>
      </c>
      <c r="AF100" s="534">
        <f t="shared" si="10"/>
        <v>1.6724652</v>
      </c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  <c r="BB100" s="324"/>
      <c r="BC100" s="324"/>
      <c r="BD100" s="324"/>
      <c r="BE100" s="324"/>
      <c r="BF100" s="324"/>
      <c r="BG100" s="324"/>
      <c r="BH100" s="324"/>
      <c r="BI100" s="324"/>
      <c r="BJ100" s="324"/>
      <c r="BK100" s="324"/>
      <c r="BL100" s="324"/>
      <c r="BM100" s="324"/>
      <c r="BN100" s="324"/>
      <c r="BO100" s="324"/>
      <c r="BP100" s="324"/>
      <c r="BQ100" s="324"/>
      <c r="BR100" s="324"/>
      <c r="BS100" s="324"/>
      <c r="BT100" s="324"/>
      <c r="BU100" s="324"/>
      <c r="BV100" s="324"/>
      <c r="BW100" s="324"/>
      <c r="BX100" s="324"/>
      <c r="BY100" s="324"/>
      <c r="BZ100" s="324"/>
      <c r="CA100" s="324"/>
      <c r="CB100" s="324"/>
      <c r="CC100" s="326"/>
      <c r="CD100" s="326"/>
      <c r="CE100" s="326"/>
      <c r="CF100" s="326"/>
      <c r="CG100" s="326"/>
      <c r="CH100" s="326"/>
      <c r="CI100" s="326"/>
      <c r="CJ100" s="326"/>
      <c r="CK100" s="326"/>
      <c r="CL100" s="326"/>
      <c r="CM100" s="326"/>
      <c r="CN100" s="326"/>
      <c r="CO100" s="326"/>
      <c r="CP100" s="326"/>
      <c r="CQ100" s="326"/>
      <c r="CR100" s="326"/>
      <c r="CS100" s="326"/>
      <c r="CT100" s="326"/>
      <c r="CU100" s="326"/>
      <c r="CV100" s="326"/>
      <c r="CW100" s="326"/>
      <c r="CX100" s="326"/>
      <c r="CY100" s="326"/>
      <c r="CZ100" s="326"/>
      <c r="DA100" s="326"/>
      <c r="DB100" s="326"/>
      <c r="DC100" s="326"/>
      <c r="DD100" s="326"/>
      <c r="DE100" s="326"/>
      <c r="DF100" s="326"/>
      <c r="DG100" s="326"/>
      <c r="DH100" s="326"/>
      <c r="DI100" s="326"/>
      <c r="DJ100" s="326"/>
      <c r="DK100" s="326"/>
      <c r="DL100" s="326"/>
      <c r="DM100" s="326"/>
      <c r="DN100" s="326"/>
      <c r="DO100" s="326"/>
      <c r="DP100" s="326"/>
      <c r="DQ100" s="326"/>
    </row>
    <row r="101" s="309" customFormat="1" customHeight="1" spans="3:121">
      <c r="C101" s="328"/>
      <c r="D101" s="329"/>
      <c r="E101" s="329"/>
      <c r="G101" s="330"/>
      <c r="H101" s="331"/>
      <c r="I101" s="398"/>
      <c r="J101" s="399"/>
      <c r="K101" s="322"/>
      <c r="L101" s="322"/>
      <c r="M101" s="323"/>
      <c r="N101" s="323"/>
      <c r="O101" s="322"/>
      <c r="P101" s="322"/>
      <c r="Q101" s="323"/>
      <c r="S101" s="324"/>
      <c r="T101" s="324"/>
      <c r="U101" s="324"/>
      <c r="V101" s="324"/>
      <c r="W101" s="324"/>
      <c r="X101" s="324"/>
      <c r="Y101" s="324"/>
      <c r="Z101" s="324"/>
      <c r="AA101" s="530">
        <v>40927</v>
      </c>
      <c r="AB101" s="531">
        <v>0.18</v>
      </c>
      <c r="AC101" s="532">
        <v>17</v>
      </c>
      <c r="AD101" s="533">
        <v>1800</v>
      </c>
      <c r="AE101" s="533">
        <f t="shared" si="9"/>
        <v>1761.8069</v>
      </c>
      <c r="AF101" s="534">
        <f t="shared" si="10"/>
        <v>1.7618069</v>
      </c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4"/>
      <c r="BL101" s="324"/>
      <c r="BM101" s="324"/>
      <c r="BN101" s="324"/>
      <c r="BO101" s="324"/>
      <c r="BP101" s="324"/>
      <c r="BQ101" s="324"/>
      <c r="BR101" s="324"/>
      <c r="BS101" s="324"/>
      <c r="BT101" s="324"/>
      <c r="BU101" s="324"/>
      <c r="BV101" s="324"/>
      <c r="BW101" s="324"/>
      <c r="BX101" s="324"/>
      <c r="BY101" s="324"/>
      <c r="BZ101" s="324"/>
      <c r="CA101" s="324"/>
      <c r="CB101" s="324"/>
      <c r="CC101" s="326"/>
      <c r="CD101" s="326"/>
      <c r="CE101" s="326"/>
      <c r="CF101" s="326"/>
      <c r="CG101" s="326"/>
      <c r="CH101" s="326"/>
      <c r="CI101" s="326"/>
      <c r="CJ101" s="326"/>
      <c r="CK101" s="326"/>
      <c r="CL101" s="326"/>
      <c r="CM101" s="326"/>
      <c r="CN101" s="326"/>
      <c r="CO101" s="326"/>
      <c r="CP101" s="326"/>
      <c r="CQ101" s="326"/>
      <c r="CR101" s="326"/>
      <c r="CS101" s="326"/>
      <c r="CT101" s="326"/>
      <c r="CU101" s="326"/>
      <c r="CV101" s="326"/>
      <c r="CW101" s="326"/>
      <c r="CX101" s="326"/>
      <c r="CY101" s="326"/>
      <c r="CZ101" s="326"/>
      <c r="DA101" s="326"/>
      <c r="DB101" s="326"/>
      <c r="DC101" s="326"/>
      <c r="DD101" s="326"/>
      <c r="DE101" s="326"/>
      <c r="DF101" s="326"/>
      <c r="DG101" s="326"/>
      <c r="DH101" s="326"/>
      <c r="DI101" s="326"/>
      <c r="DJ101" s="326"/>
      <c r="DK101" s="326"/>
      <c r="DL101" s="326"/>
      <c r="DM101" s="326"/>
      <c r="DN101" s="326"/>
      <c r="DO101" s="326"/>
      <c r="DP101" s="326"/>
      <c r="DQ101" s="326"/>
    </row>
    <row r="102" s="309" customFormat="1" customHeight="1" spans="3:121">
      <c r="C102" s="328"/>
      <c r="D102" s="329"/>
      <c r="E102" s="329"/>
      <c r="G102" s="330"/>
      <c r="H102" s="331"/>
      <c r="I102" s="398"/>
      <c r="J102" s="399"/>
      <c r="K102" s="322"/>
      <c r="L102" s="322"/>
      <c r="M102" s="323"/>
      <c r="N102" s="323"/>
      <c r="O102" s="322"/>
      <c r="P102" s="322"/>
      <c r="Q102" s="323"/>
      <c r="S102" s="324"/>
      <c r="T102" s="324"/>
      <c r="U102" s="324"/>
      <c r="V102" s="324"/>
      <c r="W102" s="324"/>
      <c r="X102" s="324"/>
      <c r="Y102" s="324"/>
      <c r="Z102" s="324"/>
      <c r="AA102" s="530">
        <v>40928</v>
      </c>
      <c r="AB102" s="531">
        <v>0.19</v>
      </c>
      <c r="AC102" s="532">
        <v>18</v>
      </c>
      <c r="AD102" s="533">
        <v>1900</v>
      </c>
      <c r="AE102" s="533">
        <f t="shared" si="9"/>
        <v>1853.8088</v>
      </c>
      <c r="AF102" s="534">
        <f t="shared" si="10"/>
        <v>1.8538088</v>
      </c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6"/>
      <c r="CD102" s="326"/>
      <c r="CE102" s="326"/>
      <c r="CF102" s="326"/>
      <c r="CG102" s="326"/>
      <c r="CH102" s="326"/>
      <c r="CI102" s="326"/>
      <c r="CJ102" s="326"/>
      <c r="CK102" s="326"/>
      <c r="CL102" s="326"/>
      <c r="CM102" s="326"/>
      <c r="CN102" s="326"/>
      <c r="CO102" s="326"/>
      <c r="CP102" s="326"/>
      <c r="CQ102" s="326"/>
      <c r="CR102" s="326"/>
      <c r="CS102" s="326"/>
      <c r="CT102" s="326"/>
      <c r="CU102" s="326"/>
      <c r="CV102" s="326"/>
      <c r="CW102" s="326"/>
      <c r="CX102" s="326"/>
      <c r="CY102" s="326"/>
      <c r="CZ102" s="326"/>
      <c r="DA102" s="326"/>
      <c r="DB102" s="326"/>
      <c r="DC102" s="326"/>
      <c r="DD102" s="326"/>
      <c r="DE102" s="326"/>
      <c r="DF102" s="326"/>
      <c r="DG102" s="326"/>
      <c r="DH102" s="326"/>
      <c r="DI102" s="326"/>
      <c r="DJ102" s="326"/>
      <c r="DK102" s="326"/>
      <c r="DL102" s="326"/>
      <c r="DM102" s="326"/>
      <c r="DN102" s="326"/>
      <c r="DO102" s="326"/>
      <c r="DP102" s="326"/>
      <c r="DQ102" s="326"/>
    </row>
    <row r="103" s="309" customFormat="1" customHeight="1" spans="3:121">
      <c r="C103" s="328"/>
      <c r="D103" s="329"/>
      <c r="E103" s="329"/>
      <c r="G103" s="330"/>
      <c r="H103" s="331"/>
      <c r="I103" s="398"/>
      <c r="J103" s="399"/>
      <c r="K103" s="322"/>
      <c r="L103" s="322"/>
      <c r="M103" s="323"/>
      <c r="N103" s="323"/>
      <c r="O103" s="322"/>
      <c r="P103" s="322"/>
      <c r="Q103" s="323"/>
      <c r="S103" s="324"/>
      <c r="T103" s="324"/>
      <c r="U103" s="324"/>
      <c r="V103" s="324"/>
      <c r="W103" s="324"/>
      <c r="X103" s="324"/>
      <c r="Y103" s="324"/>
      <c r="Z103" s="324"/>
      <c r="AA103" s="530">
        <v>40929</v>
      </c>
      <c r="AB103" s="531">
        <v>0.2</v>
      </c>
      <c r="AC103" s="532">
        <v>19</v>
      </c>
      <c r="AD103" s="533">
        <v>2000</v>
      </c>
      <c r="AE103" s="533">
        <f t="shared" si="9"/>
        <v>1948.3095</v>
      </c>
      <c r="AF103" s="534">
        <f t="shared" si="10"/>
        <v>1.9483095</v>
      </c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324"/>
      <c r="AY103" s="324"/>
      <c r="AZ103" s="324"/>
      <c r="BA103" s="324"/>
      <c r="BB103" s="324"/>
      <c r="BC103" s="324"/>
      <c r="BD103" s="324"/>
      <c r="BE103" s="324"/>
      <c r="BF103" s="324"/>
      <c r="BG103" s="324"/>
      <c r="BH103" s="324"/>
      <c r="BI103" s="324"/>
      <c r="BJ103" s="324"/>
      <c r="BK103" s="324"/>
      <c r="BL103" s="324"/>
      <c r="BM103" s="324"/>
      <c r="BN103" s="324"/>
      <c r="BO103" s="324"/>
      <c r="BP103" s="324"/>
      <c r="BQ103" s="324"/>
      <c r="BR103" s="324"/>
      <c r="BS103" s="324"/>
      <c r="BT103" s="324"/>
      <c r="BU103" s="324"/>
      <c r="BV103" s="324"/>
      <c r="BW103" s="324"/>
      <c r="BX103" s="324"/>
      <c r="BY103" s="324"/>
      <c r="BZ103" s="324"/>
      <c r="CA103" s="324"/>
      <c r="CB103" s="324"/>
      <c r="CC103" s="326"/>
      <c r="CD103" s="326"/>
      <c r="CE103" s="326"/>
      <c r="CF103" s="326"/>
      <c r="CG103" s="326"/>
      <c r="CH103" s="326"/>
      <c r="CI103" s="326"/>
      <c r="CJ103" s="326"/>
      <c r="CK103" s="326"/>
      <c r="CL103" s="326"/>
      <c r="CM103" s="326"/>
      <c r="CN103" s="326"/>
      <c r="CO103" s="326"/>
      <c r="CP103" s="326"/>
      <c r="CQ103" s="326"/>
      <c r="CR103" s="326"/>
      <c r="CS103" s="326"/>
      <c r="CT103" s="326"/>
      <c r="CU103" s="326"/>
      <c r="CV103" s="326"/>
      <c r="CW103" s="326"/>
      <c r="CX103" s="326"/>
      <c r="CY103" s="326"/>
      <c r="CZ103" s="326"/>
      <c r="DA103" s="326"/>
      <c r="DB103" s="326"/>
      <c r="DC103" s="326"/>
      <c r="DD103" s="326"/>
      <c r="DE103" s="326"/>
      <c r="DF103" s="326"/>
      <c r="DG103" s="326"/>
      <c r="DH103" s="326"/>
      <c r="DI103" s="326"/>
      <c r="DJ103" s="326"/>
      <c r="DK103" s="326"/>
      <c r="DL103" s="326"/>
      <c r="DM103" s="326"/>
      <c r="DN103" s="326"/>
      <c r="DO103" s="326"/>
      <c r="DP103" s="326"/>
      <c r="DQ103" s="326"/>
    </row>
    <row r="104" s="309" customFormat="1" customHeight="1" spans="3:121">
      <c r="C104" s="328"/>
      <c r="D104" s="329"/>
      <c r="E104" s="329"/>
      <c r="G104" s="330"/>
      <c r="H104" s="331"/>
      <c r="I104" s="398"/>
      <c r="J104" s="399"/>
      <c r="K104" s="322"/>
      <c r="L104" s="322"/>
      <c r="M104" s="323"/>
      <c r="N104" s="323"/>
      <c r="O104" s="322"/>
      <c r="P104" s="322"/>
      <c r="Q104" s="323"/>
      <c r="S104" s="324"/>
      <c r="T104" s="324"/>
      <c r="U104" s="324"/>
      <c r="V104" s="324"/>
      <c r="W104" s="324"/>
      <c r="X104" s="324"/>
      <c r="Y104" s="324"/>
      <c r="Z104" s="324"/>
      <c r="AA104" s="530">
        <v>40930</v>
      </c>
      <c r="AB104" s="531">
        <v>0.21</v>
      </c>
      <c r="AC104" s="532">
        <v>20</v>
      </c>
      <c r="AD104" s="533">
        <v>2100</v>
      </c>
      <c r="AE104" s="533">
        <f t="shared" si="9"/>
        <v>2045.15</v>
      </c>
      <c r="AF104" s="534">
        <f t="shared" si="10"/>
        <v>2.04515</v>
      </c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324"/>
      <c r="AY104" s="324"/>
      <c r="AZ104" s="324"/>
      <c r="BA104" s="324"/>
      <c r="BB104" s="324"/>
      <c r="BC104" s="324"/>
      <c r="BD104" s="324"/>
      <c r="BE104" s="324"/>
      <c r="BF104" s="324"/>
      <c r="BG104" s="324"/>
      <c r="BH104" s="324"/>
      <c r="BI104" s="324"/>
      <c r="BJ104" s="324"/>
      <c r="BK104" s="324"/>
      <c r="BL104" s="324"/>
      <c r="BM104" s="324"/>
      <c r="BN104" s="324"/>
      <c r="BO104" s="324"/>
      <c r="BP104" s="324"/>
      <c r="BQ104" s="324"/>
      <c r="BR104" s="324"/>
      <c r="BS104" s="324"/>
      <c r="BT104" s="324"/>
      <c r="BU104" s="324"/>
      <c r="BV104" s="324"/>
      <c r="BW104" s="324"/>
      <c r="BX104" s="324"/>
      <c r="BY104" s="324"/>
      <c r="BZ104" s="324"/>
      <c r="CA104" s="324"/>
      <c r="CB104" s="324"/>
      <c r="CC104" s="326"/>
      <c r="CD104" s="326"/>
      <c r="CE104" s="326"/>
      <c r="CF104" s="326"/>
      <c r="CG104" s="326"/>
      <c r="CH104" s="326"/>
      <c r="CI104" s="326"/>
      <c r="CJ104" s="326"/>
      <c r="CK104" s="326"/>
      <c r="CL104" s="326"/>
      <c r="CM104" s="326"/>
      <c r="CN104" s="326"/>
      <c r="CO104" s="326"/>
      <c r="CP104" s="326"/>
      <c r="CQ104" s="326"/>
      <c r="CR104" s="326"/>
      <c r="CS104" s="326"/>
      <c r="CT104" s="326"/>
      <c r="CU104" s="326"/>
      <c r="CV104" s="326"/>
      <c r="CW104" s="326"/>
      <c r="CX104" s="326"/>
      <c r="CY104" s="326"/>
      <c r="CZ104" s="326"/>
      <c r="DA104" s="326"/>
      <c r="DB104" s="326"/>
      <c r="DC104" s="326"/>
      <c r="DD104" s="326"/>
      <c r="DE104" s="326"/>
      <c r="DF104" s="326"/>
      <c r="DG104" s="326"/>
      <c r="DH104" s="326"/>
      <c r="DI104" s="326"/>
      <c r="DJ104" s="326"/>
      <c r="DK104" s="326"/>
      <c r="DL104" s="326"/>
      <c r="DM104" s="326"/>
      <c r="DN104" s="326"/>
      <c r="DO104" s="326"/>
      <c r="DP104" s="326"/>
      <c r="DQ104" s="326"/>
    </row>
    <row r="105" s="309" customFormat="1" customHeight="1" spans="3:121">
      <c r="C105" s="328"/>
      <c r="D105" s="329"/>
      <c r="E105" s="329"/>
      <c r="G105" s="330"/>
      <c r="H105" s="331"/>
      <c r="I105" s="398"/>
      <c r="J105" s="399"/>
      <c r="K105" s="322"/>
      <c r="L105" s="322"/>
      <c r="M105" s="323"/>
      <c r="N105" s="323"/>
      <c r="O105" s="322"/>
      <c r="P105" s="322"/>
      <c r="Q105" s="323"/>
      <c r="S105" s="324"/>
      <c r="T105" s="324"/>
      <c r="U105" s="324"/>
      <c r="V105" s="324"/>
      <c r="W105" s="324"/>
      <c r="X105" s="324"/>
      <c r="Y105" s="324"/>
      <c r="Z105" s="324"/>
      <c r="AA105" s="530">
        <v>40931</v>
      </c>
      <c r="AB105" s="531">
        <v>0.22</v>
      </c>
      <c r="AC105" s="532">
        <v>21</v>
      </c>
      <c r="AD105" s="533">
        <v>2200</v>
      </c>
      <c r="AE105" s="533">
        <f t="shared" si="9"/>
        <v>2144.1737</v>
      </c>
      <c r="AF105" s="534">
        <f t="shared" si="10"/>
        <v>2.1441737</v>
      </c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324"/>
      <c r="AY105" s="324"/>
      <c r="AZ105" s="324"/>
      <c r="BA105" s="324"/>
      <c r="BB105" s="324"/>
      <c r="BC105" s="324"/>
      <c r="BD105" s="324"/>
      <c r="BE105" s="324"/>
      <c r="BF105" s="324"/>
      <c r="BG105" s="324"/>
      <c r="BH105" s="324"/>
      <c r="BI105" s="324"/>
      <c r="BJ105" s="324"/>
      <c r="BK105" s="324"/>
      <c r="BL105" s="324"/>
      <c r="BM105" s="324"/>
      <c r="BN105" s="324"/>
      <c r="BO105" s="324"/>
      <c r="BP105" s="324"/>
      <c r="BQ105" s="324"/>
      <c r="BR105" s="324"/>
      <c r="BS105" s="324"/>
      <c r="BT105" s="324"/>
      <c r="BU105" s="324"/>
      <c r="BV105" s="324"/>
      <c r="BW105" s="324"/>
      <c r="BX105" s="324"/>
      <c r="BY105" s="324"/>
      <c r="BZ105" s="324"/>
      <c r="CA105" s="324"/>
      <c r="CB105" s="324"/>
      <c r="CC105" s="326"/>
      <c r="CD105" s="326"/>
      <c r="CE105" s="326"/>
      <c r="CF105" s="326"/>
      <c r="CG105" s="326"/>
      <c r="CH105" s="326"/>
      <c r="CI105" s="326"/>
      <c r="CJ105" s="326"/>
      <c r="CK105" s="326"/>
      <c r="CL105" s="326"/>
      <c r="CM105" s="326"/>
      <c r="CN105" s="326"/>
      <c r="CO105" s="326"/>
      <c r="CP105" s="326"/>
      <c r="CQ105" s="326"/>
      <c r="CR105" s="326"/>
      <c r="CS105" s="326"/>
      <c r="CT105" s="326"/>
      <c r="CU105" s="326"/>
      <c r="CV105" s="326"/>
      <c r="CW105" s="326"/>
      <c r="CX105" s="326"/>
      <c r="CY105" s="326"/>
      <c r="CZ105" s="326"/>
      <c r="DA105" s="326"/>
      <c r="DB105" s="326"/>
      <c r="DC105" s="326"/>
      <c r="DD105" s="326"/>
      <c r="DE105" s="326"/>
      <c r="DF105" s="326"/>
      <c r="DG105" s="326"/>
      <c r="DH105" s="326"/>
      <c r="DI105" s="326"/>
      <c r="DJ105" s="326"/>
      <c r="DK105" s="326"/>
      <c r="DL105" s="326"/>
      <c r="DM105" s="326"/>
      <c r="DN105" s="326"/>
      <c r="DO105" s="326"/>
      <c r="DP105" s="326"/>
      <c r="DQ105" s="326"/>
    </row>
    <row r="106" s="309" customFormat="1" customHeight="1" spans="3:121">
      <c r="C106" s="328"/>
      <c r="D106" s="329"/>
      <c r="E106" s="329"/>
      <c r="G106" s="330"/>
      <c r="H106" s="331"/>
      <c r="I106" s="398"/>
      <c r="J106" s="399"/>
      <c r="K106" s="322"/>
      <c r="L106" s="322"/>
      <c r="M106" s="323"/>
      <c r="N106" s="323"/>
      <c r="O106" s="322"/>
      <c r="P106" s="322"/>
      <c r="Q106" s="323"/>
      <c r="S106" s="324"/>
      <c r="T106" s="324"/>
      <c r="U106" s="324"/>
      <c r="V106" s="324"/>
      <c r="W106" s="324"/>
      <c r="X106" s="324"/>
      <c r="Y106" s="324"/>
      <c r="Z106" s="324"/>
      <c r="AA106" s="530">
        <v>40932</v>
      </c>
      <c r="AB106" s="531">
        <v>0.23</v>
      </c>
      <c r="AC106" s="532">
        <v>22</v>
      </c>
      <c r="AD106" s="533">
        <v>2300</v>
      </c>
      <c r="AE106" s="533">
        <f t="shared" si="9"/>
        <v>2245.2264</v>
      </c>
      <c r="AF106" s="534">
        <f t="shared" si="10"/>
        <v>2.2452264</v>
      </c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324"/>
      <c r="AY106" s="324"/>
      <c r="AZ106" s="324"/>
      <c r="BA106" s="324"/>
      <c r="BB106" s="324"/>
      <c r="BC106" s="324"/>
      <c r="BD106" s="324"/>
      <c r="BE106" s="324"/>
      <c r="BF106" s="324"/>
      <c r="BG106" s="324"/>
      <c r="BH106" s="324"/>
      <c r="BI106" s="324"/>
      <c r="BJ106" s="324"/>
      <c r="BK106" s="324"/>
      <c r="BL106" s="324"/>
      <c r="BM106" s="324"/>
      <c r="BN106" s="324"/>
      <c r="BO106" s="324"/>
      <c r="BP106" s="324"/>
      <c r="BQ106" s="324"/>
      <c r="BR106" s="324"/>
      <c r="BS106" s="324"/>
      <c r="BT106" s="324"/>
      <c r="BU106" s="324"/>
      <c r="BV106" s="324"/>
      <c r="BW106" s="324"/>
      <c r="BX106" s="324"/>
      <c r="BY106" s="324"/>
      <c r="BZ106" s="324"/>
      <c r="CA106" s="324"/>
      <c r="CB106" s="324"/>
      <c r="CC106" s="326"/>
      <c r="CD106" s="326"/>
      <c r="CE106" s="326"/>
      <c r="CF106" s="326"/>
      <c r="CG106" s="326"/>
      <c r="CH106" s="326"/>
      <c r="CI106" s="326"/>
      <c r="CJ106" s="326"/>
      <c r="CK106" s="326"/>
      <c r="CL106" s="326"/>
      <c r="CM106" s="326"/>
      <c r="CN106" s="326"/>
      <c r="CO106" s="326"/>
      <c r="CP106" s="326"/>
      <c r="CQ106" s="326"/>
      <c r="CR106" s="326"/>
      <c r="CS106" s="326"/>
      <c r="CT106" s="326"/>
      <c r="CU106" s="326"/>
      <c r="CV106" s="326"/>
      <c r="CW106" s="326"/>
      <c r="CX106" s="326"/>
      <c r="CY106" s="326"/>
      <c r="CZ106" s="326"/>
      <c r="DA106" s="326"/>
      <c r="DB106" s="326"/>
      <c r="DC106" s="326"/>
      <c r="DD106" s="326"/>
      <c r="DE106" s="326"/>
      <c r="DF106" s="326"/>
      <c r="DG106" s="326"/>
      <c r="DH106" s="326"/>
      <c r="DI106" s="326"/>
      <c r="DJ106" s="326"/>
      <c r="DK106" s="326"/>
      <c r="DL106" s="326"/>
      <c r="DM106" s="326"/>
      <c r="DN106" s="326"/>
      <c r="DO106" s="326"/>
      <c r="DP106" s="326"/>
      <c r="DQ106" s="326"/>
    </row>
    <row r="107" s="309" customFormat="1" customHeight="1" spans="3:121">
      <c r="C107" s="328"/>
      <c r="D107" s="329"/>
      <c r="E107" s="329"/>
      <c r="G107" s="330"/>
      <c r="H107" s="331"/>
      <c r="I107" s="398"/>
      <c r="J107" s="399"/>
      <c r="K107" s="322"/>
      <c r="L107" s="322"/>
      <c r="M107" s="323"/>
      <c r="N107" s="323"/>
      <c r="O107" s="322"/>
      <c r="P107" s="322"/>
      <c r="Q107" s="323"/>
      <c r="S107" s="324"/>
      <c r="T107" s="324"/>
      <c r="U107" s="324"/>
      <c r="V107" s="324"/>
      <c r="W107" s="324"/>
      <c r="X107" s="324"/>
      <c r="Y107" s="324"/>
      <c r="Z107" s="324"/>
      <c r="AA107" s="530">
        <v>40933</v>
      </c>
      <c r="AB107" s="531">
        <v>0.24</v>
      </c>
      <c r="AC107" s="532">
        <v>23</v>
      </c>
      <c r="AD107" s="533">
        <v>2400</v>
      </c>
      <c r="AE107" s="533">
        <f t="shared" si="9"/>
        <v>2348.1563</v>
      </c>
      <c r="AF107" s="534">
        <f t="shared" si="10"/>
        <v>2.3481563</v>
      </c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324"/>
      <c r="AY107" s="324"/>
      <c r="AZ107" s="324"/>
      <c r="BA107" s="324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4"/>
      <c r="BL107" s="324"/>
      <c r="BM107" s="324"/>
      <c r="BN107" s="324"/>
      <c r="BO107" s="324"/>
      <c r="BP107" s="324"/>
      <c r="BQ107" s="324"/>
      <c r="BR107" s="324"/>
      <c r="BS107" s="324"/>
      <c r="BT107" s="324"/>
      <c r="BU107" s="324"/>
      <c r="BV107" s="324"/>
      <c r="BW107" s="324"/>
      <c r="BX107" s="324"/>
      <c r="BY107" s="324"/>
      <c r="BZ107" s="324"/>
      <c r="CA107" s="324"/>
      <c r="CB107" s="324"/>
      <c r="CC107" s="326"/>
      <c r="CD107" s="326"/>
      <c r="CE107" s="326"/>
      <c r="CF107" s="326"/>
      <c r="CG107" s="326"/>
      <c r="CH107" s="326"/>
      <c r="CI107" s="326"/>
      <c r="CJ107" s="326"/>
      <c r="CK107" s="326"/>
      <c r="CL107" s="326"/>
      <c r="CM107" s="326"/>
      <c r="CN107" s="326"/>
      <c r="CO107" s="326"/>
      <c r="CP107" s="326"/>
      <c r="CQ107" s="326"/>
      <c r="CR107" s="326"/>
      <c r="CS107" s="326"/>
      <c r="CT107" s="326"/>
      <c r="CU107" s="326"/>
      <c r="CV107" s="326"/>
      <c r="CW107" s="326"/>
      <c r="CX107" s="326"/>
      <c r="CY107" s="326"/>
      <c r="CZ107" s="326"/>
      <c r="DA107" s="326"/>
      <c r="DB107" s="326"/>
      <c r="DC107" s="326"/>
      <c r="DD107" s="326"/>
      <c r="DE107" s="326"/>
      <c r="DF107" s="326"/>
      <c r="DG107" s="326"/>
      <c r="DH107" s="326"/>
      <c r="DI107" s="326"/>
      <c r="DJ107" s="326"/>
      <c r="DK107" s="326"/>
      <c r="DL107" s="326"/>
      <c r="DM107" s="326"/>
      <c r="DN107" s="326"/>
      <c r="DO107" s="326"/>
      <c r="DP107" s="326"/>
      <c r="DQ107" s="326"/>
    </row>
    <row r="108" s="309" customFormat="1" customHeight="1" spans="3:121">
      <c r="C108" s="328"/>
      <c r="D108" s="329"/>
      <c r="E108" s="329"/>
      <c r="G108" s="330"/>
      <c r="H108" s="331"/>
      <c r="I108" s="398"/>
      <c r="J108" s="399"/>
      <c r="K108" s="322"/>
      <c r="L108" s="322"/>
      <c r="M108" s="323"/>
      <c r="N108" s="323"/>
      <c r="O108" s="322"/>
      <c r="P108" s="322"/>
      <c r="Q108" s="323"/>
      <c r="S108" s="324"/>
      <c r="T108" s="324"/>
      <c r="U108" s="324"/>
      <c r="V108" s="324"/>
      <c r="W108" s="324"/>
      <c r="X108" s="324"/>
      <c r="Y108" s="324"/>
      <c r="Z108" s="324"/>
      <c r="AA108" s="530">
        <v>40934</v>
      </c>
      <c r="AB108" s="531">
        <v>0.25</v>
      </c>
      <c r="AC108" s="532">
        <v>24</v>
      </c>
      <c r="AD108" s="533">
        <v>2500</v>
      </c>
      <c r="AE108" s="533">
        <f t="shared" si="9"/>
        <v>2452.814</v>
      </c>
      <c r="AF108" s="534">
        <f t="shared" si="10"/>
        <v>2.452814</v>
      </c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324"/>
      <c r="AY108" s="324"/>
      <c r="AZ108" s="324"/>
      <c r="BA108" s="324"/>
      <c r="BB108" s="324"/>
      <c r="BC108" s="324"/>
      <c r="BD108" s="324"/>
      <c r="BE108" s="324"/>
      <c r="BF108" s="324"/>
      <c r="BG108" s="324"/>
      <c r="BH108" s="324"/>
      <c r="BI108" s="324"/>
      <c r="BJ108" s="324"/>
      <c r="BK108" s="324"/>
      <c r="BL108" s="324"/>
      <c r="BM108" s="324"/>
      <c r="BN108" s="324"/>
      <c r="BO108" s="324"/>
      <c r="BP108" s="324"/>
      <c r="BQ108" s="324"/>
      <c r="BR108" s="324"/>
      <c r="BS108" s="324"/>
      <c r="BT108" s="324"/>
      <c r="BU108" s="324"/>
      <c r="BV108" s="324"/>
      <c r="BW108" s="324"/>
      <c r="BX108" s="324"/>
      <c r="BY108" s="324"/>
      <c r="BZ108" s="324"/>
      <c r="CA108" s="324"/>
      <c r="CB108" s="324"/>
      <c r="CC108" s="326"/>
      <c r="CD108" s="326"/>
      <c r="CE108" s="326"/>
      <c r="CF108" s="326"/>
      <c r="CG108" s="326"/>
      <c r="CH108" s="326"/>
      <c r="CI108" s="326"/>
      <c r="CJ108" s="326"/>
      <c r="CK108" s="326"/>
      <c r="CL108" s="326"/>
      <c r="CM108" s="326"/>
      <c r="CN108" s="326"/>
      <c r="CO108" s="326"/>
      <c r="CP108" s="326"/>
      <c r="CQ108" s="326"/>
      <c r="CR108" s="326"/>
      <c r="CS108" s="326"/>
      <c r="CT108" s="326"/>
      <c r="CU108" s="326"/>
      <c r="CV108" s="326"/>
      <c r="CW108" s="326"/>
      <c r="CX108" s="326"/>
      <c r="CY108" s="326"/>
      <c r="CZ108" s="326"/>
      <c r="DA108" s="326"/>
      <c r="DB108" s="326"/>
      <c r="DC108" s="326"/>
      <c r="DD108" s="326"/>
      <c r="DE108" s="326"/>
      <c r="DF108" s="326"/>
      <c r="DG108" s="326"/>
      <c r="DH108" s="326"/>
      <c r="DI108" s="326"/>
      <c r="DJ108" s="326"/>
      <c r="DK108" s="326"/>
      <c r="DL108" s="326"/>
      <c r="DM108" s="326"/>
      <c r="DN108" s="326"/>
      <c r="DO108" s="326"/>
      <c r="DP108" s="326"/>
      <c r="DQ108" s="326"/>
    </row>
    <row r="109" s="309" customFormat="1" customHeight="1" spans="3:121">
      <c r="C109" s="328"/>
      <c r="D109" s="329"/>
      <c r="E109" s="329"/>
      <c r="G109" s="330"/>
      <c r="H109" s="331"/>
      <c r="I109" s="398"/>
      <c r="J109" s="399"/>
      <c r="K109" s="322"/>
      <c r="L109" s="322"/>
      <c r="M109" s="323"/>
      <c r="N109" s="323"/>
      <c r="O109" s="322"/>
      <c r="P109" s="322"/>
      <c r="Q109" s="323"/>
      <c r="S109" s="324"/>
      <c r="T109" s="324"/>
      <c r="U109" s="324"/>
      <c r="V109" s="324"/>
      <c r="W109" s="324"/>
      <c r="X109" s="324"/>
      <c r="Y109" s="324"/>
      <c r="Z109" s="324"/>
      <c r="AA109" s="530">
        <v>40935</v>
      </c>
      <c r="AB109" s="531">
        <v>0.26</v>
      </c>
      <c r="AC109" s="532">
        <v>25</v>
      </c>
      <c r="AD109" s="533">
        <v>2600</v>
      </c>
      <c r="AE109" s="533">
        <f t="shared" si="9"/>
        <v>2559.0525</v>
      </c>
      <c r="AF109" s="534">
        <f t="shared" si="10"/>
        <v>2.5590525</v>
      </c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  <c r="BG109" s="324"/>
      <c r="BH109" s="324"/>
      <c r="BI109" s="324"/>
      <c r="BJ109" s="324"/>
      <c r="BK109" s="324"/>
      <c r="BL109" s="324"/>
      <c r="BM109" s="324"/>
      <c r="BN109" s="324"/>
      <c r="BO109" s="324"/>
      <c r="BP109" s="324"/>
      <c r="BQ109" s="324"/>
      <c r="BR109" s="324"/>
      <c r="BS109" s="324"/>
      <c r="BT109" s="324"/>
      <c r="BU109" s="324"/>
      <c r="BV109" s="324"/>
      <c r="BW109" s="324"/>
      <c r="BX109" s="324"/>
      <c r="BY109" s="324"/>
      <c r="BZ109" s="324"/>
      <c r="CA109" s="324"/>
      <c r="CB109" s="324"/>
      <c r="CC109" s="326"/>
      <c r="CD109" s="326"/>
      <c r="CE109" s="326"/>
      <c r="CF109" s="326"/>
      <c r="CG109" s="326"/>
      <c r="CH109" s="326"/>
      <c r="CI109" s="326"/>
      <c r="CJ109" s="326"/>
      <c r="CK109" s="326"/>
      <c r="CL109" s="326"/>
      <c r="CM109" s="326"/>
      <c r="CN109" s="326"/>
      <c r="CO109" s="326"/>
      <c r="CP109" s="326"/>
      <c r="CQ109" s="326"/>
      <c r="CR109" s="326"/>
      <c r="CS109" s="326"/>
      <c r="CT109" s="326"/>
      <c r="CU109" s="326"/>
      <c r="CV109" s="326"/>
      <c r="CW109" s="326"/>
      <c r="CX109" s="326"/>
      <c r="CY109" s="326"/>
      <c r="CZ109" s="326"/>
      <c r="DA109" s="326"/>
      <c r="DB109" s="326"/>
      <c r="DC109" s="326"/>
      <c r="DD109" s="326"/>
      <c r="DE109" s="326"/>
      <c r="DF109" s="326"/>
      <c r="DG109" s="326"/>
      <c r="DH109" s="326"/>
      <c r="DI109" s="326"/>
      <c r="DJ109" s="326"/>
      <c r="DK109" s="326"/>
      <c r="DL109" s="326"/>
      <c r="DM109" s="326"/>
      <c r="DN109" s="326"/>
      <c r="DO109" s="326"/>
      <c r="DP109" s="326"/>
      <c r="DQ109" s="326"/>
    </row>
    <row r="110" s="309" customFormat="1" customHeight="1" spans="3:121">
      <c r="C110" s="328"/>
      <c r="D110" s="329"/>
      <c r="E110" s="329"/>
      <c r="G110" s="330"/>
      <c r="H110" s="331"/>
      <c r="I110" s="398"/>
      <c r="J110" s="399"/>
      <c r="K110" s="322"/>
      <c r="L110" s="322"/>
      <c r="M110" s="323"/>
      <c r="N110" s="323"/>
      <c r="O110" s="322"/>
      <c r="P110" s="322"/>
      <c r="Q110" s="323"/>
      <c r="S110" s="324"/>
      <c r="T110" s="324"/>
      <c r="U110" s="324"/>
      <c r="V110" s="324"/>
      <c r="W110" s="324"/>
      <c r="X110" s="324"/>
      <c r="Y110" s="324"/>
      <c r="Z110" s="324"/>
      <c r="AA110" s="530">
        <v>40936</v>
      </c>
      <c r="AB110" s="531">
        <v>0.27</v>
      </c>
      <c r="AC110" s="532">
        <v>26</v>
      </c>
      <c r="AD110" s="533">
        <v>2700</v>
      </c>
      <c r="AE110" s="533">
        <f t="shared" si="9"/>
        <v>2666.7272</v>
      </c>
      <c r="AF110" s="534">
        <f t="shared" si="10"/>
        <v>2.6667272</v>
      </c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324"/>
      <c r="AY110" s="324"/>
      <c r="AZ110" s="324"/>
      <c r="BA110" s="324"/>
      <c r="BB110" s="324"/>
      <c r="BC110" s="324"/>
      <c r="BD110" s="324"/>
      <c r="BE110" s="324"/>
      <c r="BF110" s="324"/>
      <c r="BG110" s="324"/>
      <c r="BH110" s="324"/>
      <c r="BI110" s="324"/>
      <c r="BJ110" s="324"/>
      <c r="BK110" s="324"/>
      <c r="BL110" s="324"/>
      <c r="BM110" s="324"/>
      <c r="BN110" s="324"/>
      <c r="BO110" s="324"/>
      <c r="BP110" s="324"/>
      <c r="BQ110" s="324"/>
      <c r="BR110" s="324"/>
      <c r="BS110" s="324"/>
      <c r="BT110" s="324"/>
      <c r="BU110" s="324"/>
      <c r="BV110" s="324"/>
      <c r="BW110" s="324"/>
      <c r="BX110" s="324"/>
      <c r="BY110" s="324"/>
      <c r="BZ110" s="324"/>
      <c r="CA110" s="324"/>
      <c r="CB110" s="324"/>
      <c r="CC110" s="326"/>
      <c r="CD110" s="326"/>
      <c r="CE110" s="326"/>
      <c r="CF110" s="326"/>
      <c r="CG110" s="326"/>
      <c r="CH110" s="326"/>
      <c r="CI110" s="326"/>
      <c r="CJ110" s="326"/>
      <c r="CK110" s="326"/>
      <c r="CL110" s="326"/>
      <c r="CM110" s="326"/>
      <c r="CN110" s="326"/>
      <c r="CO110" s="326"/>
      <c r="CP110" s="326"/>
      <c r="CQ110" s="326"/>
      <c r="CR110" s="326"/>
      <c r="CS110" s="326"/>
      <c r="CT110" s="326"/>
      <c r="CU110" s="326"/>
      <c r="CV110" s="326"/>
      <c r="CW110" s="326"/>
      <c r="CX110" s="326"/>
      <c r="CY110" s="326"/>
      <c r="CZ110" s="326"/>
      <c r="DA110" s="326"/>
      <c r="DB110" s="326"/>
      <c r="DC110" s="326"/>
      <c r="DD110" s="326"/>
      <c r="DE110" s="326"/>
      <c r="DF110" s="326"/>
      <c r="DG110" s="326"/>
      <c r="DH110" s="326"/>
      <c r="DI110" s="326"/>
      <c r="DJ110" s="326"/>
      <c r="DK110" s="326"/>
      <c r="DL110" s="326"/>
      <c r="DM110" s="326"/>
      <c r="DN110" s="326"/>
      <c r="DO110" s="326"/>
      <c r="DP110" s="326"/>
      <c r="DQ110" s="326"/>
    </row>
    <row r="111" s="309" customFormat="1" customHeight="1" spans="3:121">
      <c r="C111" s="328"/>
      <c r="D111" s="329"/>
      <c r="E111" s="329"/>
      <c r="G111" s="330"/>
      <c r="H111" s="331"/>
      <c r="I111" s="398"/>
      <c r="J111" s="399"/>
      <c r="K111" s="322"/>
      <c r="L111" s="322"/>
      <c r="M111" s="323"/>
      <c r="N111" s="323"/>
      <c r="O111" s="322"/>
      <c r="P111" s="322"/>
      <c r="Q111" s="323"/>
      <c r="S111" s="324"/>
      <c r="T111" s="324"/>
      <c r="U111" s="324"/>
      <c r="V111" s="324"/>
      <c r="W111" s="324"/>
      <c r="X111" s="324"/>
      <c r="Y111" s="324"/>
      <c r="Z111" s="324"/>
      <c r="AA111" s="530">
        <v>40937</v>
      </c>
      <c r="AB111" s="531">
        <v>0.28</v>
      </c>
      <c r="AC111" s="532">
        <v>27</v>
      </c>
      <c r="AD111" s="533">
        <v>2800</v>
      </c>
      <c r="AE111" s="533">
        <f t="shared" si="9"/>
        <v>2775.6959</v>
      </c>
      <c r="AF111" s="534">
        <f t="shared" si="10"/>
        <v>2.7756959</v>
      </c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4"/>
      <c r="BL111" s="324"/>
      <c r="BM111" s="324"/>
      <c r="BN111" s="324"/>
      <c r="BO111" s="324"/>
      <c r="BP111" s="324"/>
      <c r="BQ111" s="324"/>
      <c r="BR111" s="324"/>
      <c r="BS111" s="324"/>
      <c r="BT111" s="324"/>
      <c r="BU111" s="324"/>
      <c r="BV111" s="324"/>
      <c r="BW111" s="324"/>
      <c r="BX111" s="324"/>
      <c r="BY111" s="324"/>
      <c r="BZ111" s="324"/>
      <c r="CA111" s="324"/>
      <c r="CB111" s="324"/>
      <c r="CC111" s="326"/>
      <c r="CD111" s="326"/>
      <c r="CE111" s="326"/>
      <c r="CF111" s="326"/>
      <c r="CG111" s="326"/>
      <c r="CH111" s="326"/>
      <c r="CI111" s="326"/>
      <c r="CJ111" s="326"/>
      <c r="CK111" s="326"/>
      <c r="CL111" s="326"/>
      <c r="CM111" s="326"/>
      <c r="CN111" s="326"/>
      <c r="CO111" s="326"/>
      <c r="CP111" s="326"/>
      <c r="CQ111" s="326"/>
      <c r="CR111" s="326"/>
      <c r="CS111" s="326"/>
      <c r="CT111" s="326"/>
      <c r="CU111" s="326"/>
      <c r="CV111" s="326"/>
      <c r="CW111" s="326"/>
      <c r="CX111" s="326"/>
      <c r="CY111" s="326"/>
      <c r="CZ111" s="326"/>
      <c r="DA111" s="326"/>
      <c r="DB111" s="326"/>
      <c r="DC111" s="326"/>
      <c r="DD111" s="326"/>
      <c r="DE111" s="326"/>
      <c r="DF111" s="326"/>
      <c r="DG111" s="326"/>
      <c r="DH111" s="326"/>
      <c r="DI111" s="326"/>
      <c r="DJ111" s="326"/>
      <c r="DK111" s="326"/>
      <c r="DL111" s="326"/>
      <c r="DM111" s="326"/>
      <c r="DN111" s="326"/>
      <c r="DO111" s="326"/>
      <c r="DP111" s="326"/>
      <c r="DQ111" s="326"/>
    </row>
    <row r="112" s="309" customFormat="1" customHeight="1" spans="3:121">
      <c r="C112" s="328"/>
      <c r="D112" s="329"/>
      <c r="E112" s="329"/>
      <c r="G112" s="330"/>
      <c r="H112" s="331"/>
      <c r="I112" s="398"/>
      <c r="J112" s="399"/>
      <c r="K112" s="322"/>
      <c r="L112" s="322"/>
      <c r="M112" s="323"/>
      <c r="N112" s="323"/>
      <c r="O112" s="322"/>
      <c r="P112" s="322"/>
      <c r="Q112" s="323"/>
      <c r="S112" s="324"/>
      <c r="T112" s="324"/>
      <c r="U112" s="324"/>
      <c r="V112" s="324"/>
      <c r="W112" s="324"/>
      <c r="X112" s="324"/>
      <c r="Y112" s="324"/>
      <c r="Z112" s="324"/>
      <c r="AA112" s="530">
        <v>40938</v>
      </c>
      <c r="AB112" s="531">
        <v>0.29</v>
      </c>
      <c r="AC112" s="532">
        <v>28</v>
      </c>
      <c r="AD112" s="533">
        <v>2900</v>
      </c>
      <c r="AE112" s="533">
        <f t="shared" si="9"/>
        <v>2885.8188</v>
      </c>
      <c r="AF112" s="534">
        <f t="shared" si="10"/>
        <v>2.8858188</v>
      </c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  <c r="BG112" s="324"/>
      <c r="BH112" s="324"/>
      <c r="BI112" s="324"/>
      <c r="BJ112" s="324"/>
      <c r="BK112" s="324"/>
      <c r="BL112" s="324"/>
      <c r="BM112" s="324"/>
      <c r="BN112" s="324"/>
      <c r="BO112" s="324"/>
      <c r="BP112" s="324"/>
      <c r="BQ112" s="324"/>
      <c r="BR112" s="324"/>
      <c r="BS112" s="324"/>
      <c r="BT112" s="324"/>
      <c r="BU112" s="324"/>
      <c r="BV112" s="324"/>
      <c r="BW112" s="324"/>
      <c r="BX112" s="324"/>
      <c r="BY112" s="324"/>
      <c r="BZ112" s="324"/>
      <c r="CA112" s="324"/>
      <c r="CB112" s="324"/>
      <c r="CC112" s="326"/>
      <c r="CD112" s="326"/>
      <c r="CE112" s="326"/>
      <c r="CF112" s="326"/>
      <c r="CG112" s="326"/>
      <c r="CH112" s="326"/>
      <c r="CI112" s="326"/>
      <c r="CJ112" s="326"/>
      <c r="CK112" s="326"/>
      <c r="CL112" s="326"/>
      <c r="CM112" s="326"/>
      <c r="CN112" s="326"/>
      <c r="CO112" s="326"/>
      <c r="CP112" s="326"/>
      <c r="CQ112" s="326"/>
      <c r="CR112" s="326"/>
      <c r="CS112" s="326"/>
      <c r="CT112" s="326"/>
      <c r="CU112" s="326"/>
      <c r="CV112" s="326"/>
      <c r="CW112" s="326"/>
      <c r="CX112" s="326"/>
      <c r="CY112" s="326"/>
      <c r="CZ112" s="326"/>
      <c r="DA112" s="326"/>
      <c r="DB112" s="326"/>
      <c r="DC112" s="326"/>
      <c r="DD112" s="326"/>
      <c r="DE112" s="326"/>
      <c r="DF112" s="326"/>
      <c r="DG112" s="326"/>
      <c r="DH112" s="326"/>
      <c r="DI112" s="326"/>
      <c r="DJ112" s="326"/>
      <c r="DK112" s="326"/>
      <c r="DL112" s="326"/>
      <c r="DM112" s="326"/>
      <c r="DN112" s="326"/>
      <c r="DO112" s="326"/>
      <c r="DP112" s="326"/>
      <c r="DQ112" s="326"/>
    </row>
    <row r="113" s="309" customFormat="1" customHeight="1" spans="3:121">
      <c r="C113" s="328"/>
      <c r="D113" s="329"/>
      <c r="E113" s="329"/>
      <c r="G113" s="330"/>
      <c r="H113" s="331"/>
      <c r="I113" s="398"/>
      <c r="J113" s="399"/>
      <c r="K113" s="322"/>
      <c r="L113" s="322"/>
      <c r="M113" s="323"/>
      <c r="N113" s="323"/>
      <c r="O113" s="322"/>
      <c r="P113" s="322"/>
      <c r="Q113" s="323"/>
      <c r="S113" s="324"/>
      <c r="T113" s="324"/>
      <c r="U113" s="324"/>
      <c r="V113" s="324"/>
      <c r="W113" s="324"/>
      <c r="X113" s="324"/>
      <c r="Y113" s="324"/>
      <c r="Z113" s="324"/>
      <c r="AA113" s="530">
        <v>40939</v>
      </c>
      <c r="AB113" s="531">
        <v>0.3</v>
      </c>
      <c r="AC113" s="532">
        <v>29</v>
      </c>
      <c r="AD113" s="533">
        <v>3000</v>
      </c>
      <c r="AE113" s="533">
        <f t="shared" si="9"/>
        <v>2996.9585</v>
      </c>
      <c r="AF113" s="534">
        <f t="shared" si="10"/>
        <v>2.9969585</v>
      </c>
      <c r="AG113" s="324"/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324"/>
      <c r="AY113" s="324"/>
      <c r="AZ113" s="324"/>
      <c r="BA113" s="324"/>
      <c r="BB113" s="324"/>
      <c r="BC113" s="324"/>
      <c r="BD113" s="324"/>
      <c r="BE113" s="324"/>
      <c r="BF113" s="324"/>
      <c r="BG113" s="324"/>
      <c r="BH113" s="324"/>
      <c r="BI113" s="324"/>
      <c r="BJ113" s="324"/>
      <c r="BK113" s="324"/>
      <c r="BL113" s="324"/>
      <c r="BM113" s="324"/>
      <c r="BN113" s="324"/>
      <c r="BO113" s="324"/>
      <c r="BP113" s="324"/>
      <c r="BQ113" s="324"/>
      <c r="BR113" s="324"/>
      <c r="BS113" s="324"/>
      <c r="BT113" s="324"/>
      <c r="BU113" s="324"/>
      <c r="BV113" s="324"/>
      <c r="BW113" s="324"/>
      <c r="BX113" s="324"/>
      <c r="BY113" s="324"/>
      <c r="BZ113" s="324"/>
      <c r="CA113" s="324"/>
      <c r="CB113" s="324"/>
      <c r="CC113" s="326"/>
      <c r="CD113" s="326"/>
      <c r="CE113" s="326"/>
      <c r="CF113" s="326"/>
      <c r="CG113" s="326"/>
      <c r="CH113" s="326"/>
      <c r="CI113" s="326"/>
      <c r="CJ113" s="326"/>
      <c r="CK113" s="326"/>
      <c r="CL113" s="326"/>
      <c r="CM113" s="326"/>
      <c r="CN113" s="326"/>
      <c r="CO113" s="326"/>
      <c r="CP113" s="326"/>
      <c r="CQ113" s="326"/>
      <c r="CR113" s="326"/>
      <c r="CS113" s="326"/>
      <c r="CT113" s="326"/>
      <c r="CU113" s="326"/>
      <c r="CV113" s="326"/>
      <c r="CW113" s="326"/>
      <c r="CX113" s="326"/>
      <c r="CY113" s="326"/>
      <c r="CZ113" s="326"/>
      <c r="DA113" s="326"/>
      <c r="DB113" s="326"/>
      <c r="DC113" s="326"/>
      <c r="DD113" s="326"/>
      <c r="DE113" s="326"/>
      <c r="DF113" s="326"/>
      <c r="DG113" s="326"/>
      <c r="DH113" s="326"/>
      <c r="DI113" s="326"/>
      <c r="DJ113" s="326"/>
      <c r="DK113" s="326"/>
      <c r="DL113" s="326"/>
      <c r="DM113" s="326"/>
      <c r="DN113" s="326"/>
      <c r="DO113" s="326"/>
      <c r="DP113" s="326"/>
      <c r="DQ113" s="326"/>
    </row>
    <row r="114" s="309" customFormat="1" customHeight="1" spans="3:121">
      <c r="C114" s="328"/>
      <c r="D114" s="329"/>
      <c r="E114" s="329"/>
      <c r="G114" s="330"/>
      <c r="H114" s="331"/>
      <c r="I114" s="398"/>
      <c r="J114" s="399"/>
      <c r="K114" s="322"/>
      <c r="L114" s="322"/>
      <c r="M114" s="323"/>
      <c r="N114" s="323"/>
      <c r="O114" s="322"/>
      <c r="P114" s="322"/>
      <c r="Q114" s="323"/>
      <c r="S114" s="324"/>
      <c r="T114" s="324"/>
      <c r="U114" s="324"/>
      <c r="V114" s="324"/>
      <c r="W114" s="324"/>
      <c r="X114" s="324"/>
      <c r="Y114" s="324"/>
      <c r="Z114" s="324"/>
      <c r="AA114" s="530">
        <v>40940</v>
      </c>
      <c r="AB114" s="531">
        <v>0.32</v>
      </c>
      <c r="AC114" s="532">
        <v>30</v>
      </c>
      <c r="AD114" s="533">
        <v>3200</v>
      </c>
      <c r="AE114" s="533">
        <f t="shared" si="9"/>
        <v>3108.98</v>
      </c>
      <c r="AF114" s="534">
        <f t="shared" si="10"/>
        <v>3.10898</v>
      </c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324"/>
      <c r="AY114" s="324"/>
      <c r="AZ114" s="324"/>
      <c r="BA114" s="324"/>
      <c r="BB114" s="324"/>
      <c r="BC114" s="324"/>
      <c r="BD114" s="324"/>
      <c r="BE114" s="324"/>
      <c r="BF114" s="324"/>
      <c r="BG114" s="324"/>
      <c r="BH114" s="324"/>
      <c r="BI114" s="324"/>
      <c r="BJ114" s="324"/>
      <c r="BK114" s="324"/>
      <c r="BL114" s="324"/>
      <c r="BM114" s="324"/>
      <c r="BN114" s="324"/>
      <c r="BO114" s="324"/>
      <c r="BP114" s="324"/>
      <c r="BQ114" s="324"/>
      <c r="BR114" s="324"/>
      <c r="BS114" s="324"/>
      <c r="BT114" s="324"/>
      <c r="BU114" s="324"/>
      <c r="BV114" s="324"/>
      <c r="BW114" s="324"/>
      <c r="BX114" s="324"/>
      <c r="BY114" s="324"/>
      <c r="BZ114" s="324"/>
      <c r="CA114" s="324"/>
      <c r="CB114" s="324"/>
      <c r="CC114" s="326"/>
      <c r="CD114" s="326"/>
      <c r="CE114" s="326"/>
      <c r="CF114" s="326"/>
      <c r="CG114" s="326"/>
      <c r="CH114" s="326"/>
      <c r="CI114" s="326"/>
      <c r="CJ114" s="326"/>
      <c r="CK114" s="326"/>
      <c r="CL114" s="326"/>
      <c r="CM114" s="326"/>
      <c r="CN114" s="326"/>
      <c r="CO114" s="326"/>
      <c r="CP114" s="326"/>
      <c r="CQ114" s="326"/>
      <c r="CR114" s="326"/>
      <c r="CS114" s="326"/>
      <c r="CT114" s="326"/>
      <c r="CU114" s="326"/>
      <c r="CV114" s="326"/>
      <c r="CW114" s="326"/>
      <c r="CX114" s="326"/>
      <c r="CY114" s="326"/>
      <c r="CZ114" s="326"/>
      <c r="DA114" s="326"/>
      <c r="DB114" s="326"/>
      <c r="DC114" s="326"/>
      <c r="DD114" s="326"/>
      <c r="DE114" s="326"/>
      <c r="DF114" s="326"/>
      <c r="DG114" s="326"/>
      <c r="DH114" s="326"/>
      <c r="DI114" s="326"/>
      <c r="DJ114" s="326"/>
      <c r="DK114" s="326"/>
      <c r="DL114" s="326"/>
      <c r="DM114" s="326"/>
      <c r="DN114" s="326"/>
      <c r="DO114" s="326"/>
      <c r="DP114" s="326"/>
      <c r="DQ114" s="326"/>
    </row>
    <row r="115" s="309" customFormat="1" customHeight="1" spans="3:121">
      <c r="C115" s="328"/>
      <c r="D115" s="329"/>
      <c r="E115" s="329"/>
      <c r="G115" s="330"/>
      <c r="H115" s="331"/>
      <c r="I115" s="398"/>
      <c r="J115" s="399"/>
      <c r="K115" s="322"/>
      <c r="L115" s="322"/>
      <c r="M115" s="323"/>
      <c r="N115" s="323"/>
      <c r="O115" s="322"/>
      <c r="P115" s="322"/>
      <c r="Q115" s="323"/>
      <c r="S115" s="324"/>
      <c r="T115" s="324"/>
      <c r="U115" s="324"/>
      <c r="V115" s="324"/>
      <c r="W115" s="324"/>
      <c r="X115" s="324"/>
      <c r="Y115" s="324"/>
      <c r="Z115" s="324"/>
      <c r="AA115" s="530">
        <v>40941</v>
      </c>
      <c r="AB115" s="531">
        <v>0.33</v>
      </c>
      <c r="AC115" s="532">
        <v>31</v>
      </c>
      <c r="AD115" s="533">
        <v>3300</v>
      </c>
      <c r="AE115" s="533">
        <f t="shared" si="9"/>
        <v>3221.7507</v>
      </c>
      <c r="AF115" s="534">
        <f t="shared" si="10"/>
        <v>3.2217507</v>
      </c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324"/>
      <c r="AY115" s="324"/>
      <c r="AZ115" s="324"/>
      <c r="BA115" s="324"/>
      <c r="BB115" s="324"/>
      <c r="BC115" s="324"/>
      <c r="BD115" s="324"/>
      <c r="BE115" s="324"/>
      <c r="BF115" s="324"/>
      <c r="BG115" s="324"/>
      <c r="BH115" s="324"/>
      <c r="BI115" s="324"/>
      <c r="BJ115" s="324"/>
      <c r="BK115" s="324"/>
      <c r="BL115" s="324"/>
      <c r="BM115" s="324"/>
      <c r="BN115" s="324"/>
      <c r="BO115" s="324"/>
      <c r="BP115" s="324"/>
      <c r="BQ115" s="324"/>
      <c r="BR115" s="324"/>
      <c r="BS115" s="324"/>
      <c r="BT115" s="324"/>
      <c r="BU115" s="324"/>
      <c r="BV115" s="324"/>
      <c r="BW115" s="324"/>
      <c r="BX115" s="324"/>
      <c r="BY115" s="324"/>
      <c r="BZ115" s="324"/>
      <c r="CA115" s="324"/>
      <c r="CB115" s="324"/>
      <c r="CC115" s="326"/>
      <c r="CD115" s="326"/>
      <c r="CE115" s="326"/>
      <c r="CF115" s="326"/>
      <c r="CG115" s="326"/>
      <c r="CH115" s="326"/>
      <c r="CI115" s="326"/>
      <c r="CJ115" s="326"/>
      <c r="CK115" s="326"/>
      <c r="CL115" s="326"/>
      <c r="CM115" s="326"/>
      <c r="CN115" s="326"/>
      <c r="CO115" s="326"/>
      <c r="CP115" s="326"/>
      <c r="CQ115" s="326"/>
      <c r="CR115" s="326"/>
      <c r="CS115" s="326"/>
      <c r="CT115" s="326"/>
      <c r="CU115" s="326"/>
      <c r="CV115" s="326"/>
      <c r="CW115" s="326"/>
      <c r="CX115" s="326"/>
      <c r="CY115" s="326"/>
      <c r="CZ115" s="326"/>
      <c r="DA115" s="326"/>
      <c r="DB115" s="326"/>
      <c r="DC115" s="326"/>
      <c r="DD115" s="326"/>
      <c r="DE115" s="326"/>
      <c r="DF115" s="326"/>
      <c r="DG115" s="326"/>
      <c r="DH115" s="326"/>
      <c r="DI115" s="326"/>
      <c r="DJ115" s="326"/>
      <c r="DK115" s="326"/>
      <c r="DL115" s="326"/>
      <c r="DM115" s="326"/>
      <c r="DN115" s="326"/>
      <c r="DO115" s="326"/>
      <c r="DP115" s="326"/>
      <c r="DQ115" s="326"/>
    </row>
    <row r="116" s="309" customFormat="1" customHeight="1" spans="3:121">
      <c r="C116" s="328"/>
      <c r="D116" s="329"/>
      <c r="E116" s="329"/>
      <c r="G116" s="330"/>
      <c r="H116" s="331"/>
      <c r="I116" s="398"/>
      <c r="J116" s="399"/>
      <c r="K116" s="322"/>
      <c r="L116" s="322"/>
      <c r="M116" s="323"/>
      <c r="N116" s="323"/>
      <c r="O116" s="322"/>
      <c r="P116" s="322"/>
      <c r="Q116" s="323"/>
      <c r="S116" s="324"/>
      <c r="T116" s="324"/>
      <c r="U116" s="324"/>
      <c r="V116" s="324"/>
      <c r="W116" s="324"/>
      <c r="X116" s="324"/>
      <c r="Y116" s="324"/>
      <c r="Z116" s="324"/>
      <c r="AA116" s="530">
        <v>40942</v>
      </c>
      <c r="AB116" s="531">
        <v>0.34</v>
      </c>
      <c r="AC116" s="532">
        <v>32</v>
      </c>
      <c r="AD116" s="533">
        <v>3400</v>
      </c>
      <c r="AE116" s="533">
        <f t="shared" si="9"/>
        <v>3335.1404</v>
      </c>
      <c r="AF116" s="534">
        <f t="shared" si="10"/>
        <v>3.3351404</v>
      </c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324"/>
      <c r="AY116" s="324"/>
      <c r="AZ116" s="324"/>
      <c r="BA116" s="324"/>
      <c r="BB116" s="324"/>
      <c r="BC116" s="324"/>
      <c r="BD116" s="324"/>
      <c r="BE116" s="324"/>
      <c r="BF116" s="324"/>
      <c r="BG116" s="324"/>
      <c r="BH116" s="324"/>
      <c r="BI116" s="324"/>
      <c r="BJ116" s="324"/>
      <c r="BK116" s="324"/>
      <c r="BL116" s="324"/>
      <c r="BM116" s="324"/>
      <c r="BN116" s="324"/>
      <c r="BO116" s="324"/>
      <c r="BP116" s="324"/>
      <c r="BQ116" s="324"/>
      <c r="BR116" s="324"/>
      <c r="BS116" s="324"/>
      <c r="BT116" s="324"/>
      <c r="BU116" s="324"/>
      <c r="BV116" s="324"/>
      <c r="BW116" s="324"/>
      <c r="BX116" s="324"/>
      <c r="BY116" s="324"/>
      <c r="BZ116" s="324"/>
      <c r="CA116" s="324"/>
      <c r="CB116" s="324"/>
      <c r="CC116" s="326"/>
      <c r="CD116" s="326"/>
      <c r="CE116" s="326"/>
      <c r="CF116" s="326"/>
      <c r="CG116" s="326"/>
      <c r="CH116" s="326"/>
      <c r="CI116" s="326"/>
      <c r="CJ116" s="326"/>
      <c r="CK116" s="326"/>
      <c r="CL116" s="326"/>
      <c r="CM116" s="326"/>
      <c r="CN116" s="326"/>
      <c r="CO116" s="326"/>
      <c r="CP116" s="326"/>
      <c r="CQ116" s="326"/>
      <c r="CR116" s="326"/>
      <c r="CS116" s="326"/>
      <c r="CT116" s="326"/>
      <c r="CU116" s="326"/>
      <c r="CV116" s="326"/>
      <c r="CW116" s="326"/>
      <c r="CX116" s="326"/>
      <c r="CY116" s="326"/>
      <c r="CZ116" s="326"/>
      <c r="DA116" s="326"/>
      <c r="DB116" s="326"/>
      <c r="DC116" s="326"/>
      <c r="DD116" s="326"/>
      <c r="DE116" s="326"/>
      <c r="DF116" s="326"/>
      <c r="DG116" s="326"/>
      <c r="DH116" s="326"/>
      <c r="DI116" s="326"/>
      <c r="DJ116" s="326"/>
      <c r="DK116" s="326"/>
      <c r="DL116" s="326"/>
      <c r="DM116" s="326"/>
      <c r="DN116" s="326"/>
      <c r="DO116" s="326"/>
      <c r="DP116" s="326"/>
      <c r="DQ116" s="326"/>
    </row>
    <row r="117" s="309" customFormat="1" customHeight="1" spans="3:121">
      <c r="C117" s="328"/>
      <c r="D117" s="329"/>
      <c r="E117" s="329"/>
      <c r="G117" s="330"/>
      <c r="H117" s="331"/>
      <c r="I117" s="398"/>
      <c r="J117" s="399"/>
      <c r="K117" s="322"/>
      <c r="L117" s="322"/>
      <c r="M117" s="323"/>
      <c r="N117" s="323"/>
      <c r="O117" s="322"/>
      <c r="P117" s="322"/>
      <c r="Q117" s="323"/>
      <c r="S117" s="324"/>
      <c r="T117" s="324"/>
      <c r="U117" s="324"/>
      <c r="V117" s="324"/>
      <c r="W117" s="324"/>
      <c r="X117" s="324"/>
      <c r="Y117" s="324"/>
      <c r="Z117" s="324"/>
      <c r="AA117" s="530">
        <v>40943</v>
      </c>
      <c r="AB117" s="531">
        <v>0.35</v>
      </c>
      <c r="AC117" s="532">
        <v>33</v>
      </c>
      <c r="AD117" s="533">
        <v>3500</v>
      </c>
      <c r="AE117" s="533">
        <f t="shared" si="9"/>
        <v>3449.0213</v>
      </c>
      <c r="AF117" s="534">
        <f t="shared" si="10"/>
        <v>3.4490213</v>
      </c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324"/>
      <c r="AV117" s="324"/>
      <c r="AW117" s="324"/>
      <c r="AX117" s="324"/>
      <c r="AY117" s="324"/>
      <c r="AZ117" s="324"/>
      <c r="BA117" s="324"/>
      <c r="BB117" s="324"/>
      <c r="BC117" s="324"/>
      <c r="BD117" s="324"/>
      <c r="BE117" s="324"/>
      <c r="BF117" s="324"/>
      <c r="BG117" s="324"/>
      <c r="BH117" s="324"/>
      <c r="BI117" s="324"/>
      <c r="BJ117" s="324"/>
      <c r="BK117" s="324"/>
      <c r="BL117" s="324"/>
      <c r="BM117" s="324"/>
      <c r="BN117" s="324"/>
      <c r="BO117" s="324"/>
      <c r="BP117" s="324"/>
      <c r="BQ117" s="324"/>
      <c r="BR117" s="324"/>
      <c r="BS117" s="324"/>
      <c r="BT117" s="324"/>
      <c r="BU117" s="324"/>
      <c r="BV117" s="324"/>
      <c r="BW117" s="324"/>
      <c r="BX117" s="324"/>
      <c r="BY117" s="324"/>
      <c r="BZ117" s="324"/>
      <c r="CA117" s="324"/>
      <c r="CB117" s="324"/>
      <c r="CC117" s="326"/>
      <c r="CD117" s="326"/>
      <c r="CE117" s="326"/>
      <c r="CF117" s="326"/>
      <c r="CG117" s="326"/>
      <c r="CH117" s="326"/>
      <c r="CI117" s="326"/>
      <c r="CJ117" s="326"/>
      <c r="CK117" s="326"/>
      <c r="CL117" s="326"/>
      <c r="CM117" s="326"/>
      <c r="CN117" s="326"/>
      <c r="CO117" s="326"/>
      <c r="CP117" s="326"/>
      <c r="CQ117" s="326"/>
      <c r="CR117" s="326"/>
      <c r="CS117" s="326"/>
      <c r="CT117" s="326"/>
      <c r="CU117" s="326"/>
      <c r="CV117" s="326"/>
      <c r="CW117" s="326"/>
      <c r="CX117" s="326"/>
      <c r="CY117" s="326"/>
      <c r="CZ117" s="326"/>
      <c r="DA117" s="326"/>
      <c r="DB117" s="326"/>
      <c r="DC117" s="326"/>
      <c r="DD117" s="326"/>
      <c r="DE117" s="326"/>
      <c r="DF117" s="326"/>
      <c r="DG117" s="326"/>
      <c r="DH117" s="326"/>
      <c r="DI117" s="326"/>
      <c r="DJ117" s="326"/>
      <c r="DK117" s="326"/>
      <c r="DL117" s="326"/>
      <c r="DM117" s="326"/>
      <c r="DN117" s="326"/>
      <c r="DO117" s="326"/>
      <c r="DP117" s="326"/>
      <c r="DQ117" s="326"/>
    </row>
    <row r="118" s="309" customFormat="1" customHeight="1" spans="3:121">
      <c r="C118" s="328"/>
      <c r="D118" s="329"/>
      <c r="E118" s="329"/>
      <c r="G118" s="330"/>
      <c r="H118" s="331"/>
      <c r="I118" s="398"/>
      <c r="J118" s="399"/>
      <c r="K118" s="322"/>
      <c r="L118" s="322"/>
      <c r="M118" s="323"/>
      <c r="N118" s="323"/>
      <c r="O118" s="322"/>
      <c r="P118" s="322"/>
      <c r="Q118" s="323"/>
      <c r="S118" s="324"/>
      <c r="T118" s="324"/>
      <c r="U118" s="324"/>
      <c r="V118" s="324"/>
      <c r="W118" s="324"/>
      <c r="X118" s="324"/>
      <c r="Y118" s="324"/>
      <c r="Z118" s="324"/>
      <c r="AA118" s="530">
        <v>40944</v>
      </c>
      <c r="AB118" s="531">
        <v>0.36</v>
      </c>
      <c r="AC118" s="532">
        <v>34</v>
      </c>
      <c r="AD118" s="533">
        <v>3600</v>
      </c>
      <c r="AE118" s="533">
        <f t="shared" si="9"/>
        <v>3563.268</v>
      </c>
      <c r="AF118" s="534">
        <f t="shared" si="10"/>
        <v>3.563268</v>
      </c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324"/>
      <c r="AY118" s="324"/>
      <c r="AZ118" s="324"/>
      <c r="BA118" s="324"/>
      <c r="BB118" s="324"/>
      <c r="BC118" s="324"/>
      <c r="BD118" s="324"/>
      <c r="BE118" s="324"/>
      <c r="BF118" s="324"/>
      <c r="BG118" s="324"/>
      <c r="BH118" s="324"/>
      <c r="BI118" s="324"/>
      <c r="BJ118" s="324"/>
      <c r="BK118" s="324"/>
      <c r="BL118" s="324"/>
      <c r="BM118" s="324"/>
      <c r="BN118" s="324"/>
      <c r="BO118" s="324"/>
      <c r="BP118" s="324"/>
      <c r="BQ118" s="324"/>
      <c r="BR118" s="324"/>
      <c r="BS118" s="324"/>
      <c r="BT118" s="324"/>
      <c r="BU118" s="324"/>
      <c r="BV118" s="324"/>
      <c r="BW118" s="324"/>
      <c r="BX118" s="324"/>
      <c r="BY118" s="324"/>
      <c r="BZ118" s="324"/>
      <c r="CA118" s="324"/>
      <c r="CB118" s="324"/>
      <c r="CC118" s="326"/>
      <c r="CD118" s="326"/>
      <c r="CE118" s="326"/>
      <c r="CF118" s="326"/>
      <c r="CG118" s="326"/>
      <c r="CH118" s="326"/>
      <c r="CI118" s="326"/>
      <c r="CJ118" s="326"/>
      <c r="CK118" s="326"/>
      <c r="CL118" s="326"/>
      <c r="CM118" s="326"/>
      <c r="CN118" s="326"/>
      <c r="CO118" s="326"/>
      <c r="CP118" s="326"/>
      <c r="CQ118" s="326"/>
      <c r="CR118" s="326"/>
      <c r="CS118" s="326"/>
      <c r="CT118" s="326"/>
      <c r="CU118" s="326"/>
      <c r="CV118" s="326"/>
      <c r="CW118" s="326"/>
      <c r="CX118" s="326"/>
      <c r="CY118" s="326"/>
      <c r="CZ118" s="326"/>
      <c r="DA118" s="326"/>
      <c r="DB118" s="326"/>
      <c r="DC118" s="326"/>
      <c r="DD118" s="326"/>
      <c r="DE118" s="326"/>
      <c r="DF118" s="326"/>
      <c r="DG118" s="326"/>
      <c r="DH118" s="326"/>
      <c r="DI118" s="326"/>
      <c r="DJ118" s="326"/>
      <c r="DK118" s="326"/>
      <c r="DL118" s="326"/>
      <c r="DM118" s="326"/>
      <c r="DN118" s="326"/>
      <c r="DO118" s="326"/>
      <c r="DP118" s="326"/>
      <c r="DQ118" s="326"/>
    </row>
    <row r="119" s="309" customFormat="1" customHeight="1" spans="3:121">
      <c r="C119" s="328"/>
      <c r="D119" s="329"/>
      <c r="E119" s="329"/>
      <c r="G119" s="330"/>
      <c r="H119" s="331"/>
      <c r="I119" s="398"/>
      <c r="J119" s="399"/>
      <c r="K119" s="322"/>
      <c r="L119" s="322"/>
      <c r="M119" s="323"/>
      <c r="N119" s="323"/>
      <c r="O119" s="322"/>
      <c r="P119" s="322"/>
      <c r="Q119" s="323"/>
      <c r="S119" s="324"/>
      <c r="T119" s="324"/>
      <c r="U119" s="324"/>
      <c r="V119" s="324"/>
      <c r="W119" s="324"/>
      <c r="X119" s="324"/>
      <c r="Y119" s="324"/>
      <c r="Z119" s="324"/>
      <c r="AA119" s="530">
        <v>40945</v>
      </c>
      <c r="AB119" s="531">
        <v>0.37</v>
      </c>
      <c r="AC119" s="532">
        <v>35</v>
      </c>
      <c r="AD119" s="533">
        <v>3700</v>
      </c>
      <c r="AE119" s="533">
        <f t="shared" si="9"/>
        <v>3677.7575</v>
      </c>
      <c r="AF119" s="534">
        <f t="shared" si="10"/>
        <v>3.6777575</v>
      </c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324"/>
      <c r="AY119" s="324"/>
      <c r="AZ119" s="324"/>
      <c r="BA119" s="324"/>
      <c r="BB119" s="324"/>
      <c r="BC119" s="324"/>
      <c r="BD119" s="324"/>
      <c r="BE119" s="324"/>
      <c r="BF119" s="324"/>
      <c r="BG119" s="324"/>
      <c r="BH119" s="324"/>
      <c r="BI119" s="324"/>
      <c r="BJ119" s="324"/>
      <c r="BK119" s="324"/>
      <c r="BL119" s="324"/>
      <c r="BM119" s="324"/>
      <c r="BN119" s="324"/>
      <c r="BO119" s="324"/>
      <c r="BP119" s="324"/>
      <c r="BQ119" s="324"/>
      <c r="BR119" s="324"/>
      <c r="BS119" s="324"/>
      <c r="BT119" s="324"/>
      <c r="BU119" s="324"/>
      <c r="BV119" s="324"/>
      <c r="BW119" s="324"/>
      <c r="BX119" s="324"/>
      <c r="BY119" s="324"/>
      <c r="BZ119" s="324"/>
      <c r="CA119" s="324"/>
      <c r="CB119" s="324"/>
      <c r="CC119" s="326"/>
      <c r="CD119" s="326"/>
      <c r="CE119" s="326"/>
      <c r="CF119" s="326"/>
      <c r="CG119" s="326"/>
      <c r="CH119" s="326"/>
      <c r="CI119" s="326"/>
      <c r="CJ119" s="326"/>
      <c r="CK119" s="326"/>
      <c r="CL119" s="326"/>
      <c r="CM119" s="326"/>
      <c r="CN119" s="326"/>
      <c r="CO119" s="326"/>
      <c r="CP119" s="326"/>
      <c r="CQ119" s="326"/>
      <c r="CR119" s="326"/>
      <c r="CS119" s="326"/>
      <c r="CT119" s="326"/>
      <c r="CU119" s="326"/>
      <c r="CV119" s="326"/>
      <c r="CW119" s="326"/>
      <c r="CX119" s="326"/>
      <c r="CY119" s="326"/>
      <c r="CZ119" s="326"/>
      <c r="DA119" s="326"/>
      <c r="DB119" s="326"/>
      <c r="DC119" s="326"/>
      <c r="DD119" s="326"/>
      <c r="DE119" s="326"/>
      <c r="DF119" s="326"/>
      <c r="DG119" s="326"/>
      <c r="DH119" s="326"/>
      <c r="DI119" s="326"/>
      <c r="DJ119" s="326"/>
      <c r="DK119" s="326"/>
      <c r="DL119" s="326"/>
      <c r="DM119" s="326"/>
      <c r="DN119" s="326"/>
      <c r="DO119" s="326"/>
      <c r="DP119" s="326"/>
      <c r="DQ119" s="326"/>
    </row>
    <row r="120" s="309" customFormat="1" customHeight="1" spans="3:121">
      <c r="C120" s="328"/>
      <c r="D120" s="329"/>
      <c r="E120" s="329"/>
      <c r="G120" s="330"/>
      <c r="H120" s="331"/>
      <c r="I120" s="398"/>
      <c r="J120" s="399"/>
      <c r="K120" s="322"/>
      <c r="L120" s="322"/>
      <c r="M120" s="323"/>
      <c r="N120" s="323"/>
      <c r="O120" s="322"/>
      <c r="P120" s="322"/>
      <c r="Q120" s="323"/>
      <c r="S120" s="324"/>
      <c r="T120" s="324"/>
      <c r="U120" s="324"/>
      <c r="V120" s="324"/>
      <c r="W120" s="324"/>
      <c r="X120" s="324"/>
      <c r="Y120" s="324"/>
      <c r="Z120" s="324"/>
      <c r="AA120" s="530">
        <v>40946</v>
      </c>
      <c r="AB120" s="531">
        <v>0.38</v>
      </c>
      <c r="AC120" s="532">
        <v>36</v>
      </c>
      <c r="AD120" s="533">
        <v>3800</v>
      </c>
      <c r="AE120" s="533">
        <f t="shared" si="9"/>
        <v>3792.3692</v>
      </c>
      <c r="AF120" s="534">
        <f t="shared" si="10"/>
        <v>3.7923692</v>
      </c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4"/>
      <c r="AS120" s="324"/>
      <c r="AT120" s="324"/>
      <c r="AU120" s="324"/>
      <c r="AV120" s="324"/>
      <c r="AW120" s="324"/>
      <c r="AX120" s="324"/>
      <c r="AY120" s="324"/>
      <c r="AZ120" s="324"/>
      <c r="BA120" s="324"/>
      <c r="BB120" s="324"/>
      <c r="BC120" s="324"/>
      <c r="BD120" s="324"/>
      <c r="BE120" s="324"/>
      <c r="BF120" s="324"/>
      <c r="BG120" s="324"/>
      <c r="BH120" s="324"/>
      <c r="BI120" s="324"/>
      <c r="BJ120" s="324"/>
      <c r="BK120" s="324"/>
      <c r="BL120" s="324"/>
      <c r="BM120" s="324"/>
      <c r="BN120" s="324"/>
      <c r="BO120" s="324"/>
      <c r="BP120" s="324"/>
      <c r="BQ120" s="324"/>
      <c r="BR120" s="324"/>
      <c r="BS120" s="324"/>
      <c r="BT120" s="324"/>
      <c r="BU120" s="324"/>
      <c r="BV120" s="324"/>
      <c r="BW120" s="324"/>
      <c r="BX120" s="324"/>
      <c r="BY120" s="324"/>
      <c r="BZ120" s="324"/>
      <c r="CA120" s="324"/>
      <c r="CB120" s="324"/>
      <c r="CC120" s="326"/>
      <c r="CD120" s="326"/>
      <c r="CE120" s="326"/>
      <c r="CF120" s="326"/>
      <c r="CG120" s="326"/>
      <c r="CH120" s="326"/>
      <c r="CI120" s="326"/>
      <c r="CJ120" s="326"/>
      <c r="CK120" s="326"/>
      <c r="CL120" s="326"/>
      <c r="CM120" s="326"/>
      <c r="CN120" s="326"/>
      <c r="CO120" s="326"/>
      <c r="CP120" s="326"/>
      <c r="CQ120" s="326"/>
      <c r="CR120" s="326"/>
      <c r="CS120" s="326"/>
      <c r="CT120" s="326"/>
      <c r="CU120" s="326"/>
      <c r="CV120" s="326"/>
      <c r="CW120" s="326"/>
      <c r="CX120" s="326"/>
      <c r="CY120" s="326"/>
      <c r="CZ120" s="326"/>
      <c r="DA120" s="326"/>
      <c r="DB120" s="326"/>
      <c r="DC120" s="326"/>
      <c r="DD120" s="326"/>
      <c r="DE120" s="326"/>
      <c r="DF120" s="326"/>
      <c r="DG120" s="326"/>
      <c r="DH120" s="326"/>
      <c r="DI120" s="326"/>
      <c r="DJ120" s="326"/>
      <c r="DK120" s="326"/>
      <c r="DL120" s="326"/>
      <c r="DM120" s="326"/>
      <c r="DN120" s="326"/>
      <c r="DO120" s="326"/>
      <c r="DP120" s="326"/>
      <c r="DQ120" s="326"/>
    </row>
    <row r="121" s="309" customFormat="1" customHeight="1" spans="3:121">
      <c r="C121" s="328"/>
      <c r="D121" s="329"/>
      <c r="E121" s="329"/>
      <c r="G121" s="330"/>
      <c r="H121" s="331"/>
      <c r="I121" s="398"/>
      <c r="J121" s="399"/>
      <c r="K121" s="322"/>
      <c r="L121" s="322"/>
      <c r="M121" s="323"/>
      <c r="N121" s="323"/>
      <c r="O121" s="322"/>
      <c r="P121" s="322"/>
      <c r="Q121" s="323"/>
      <c r="S121" s="324"/>
      <c r="T121" s="324"/>
      <c r="U121" s="324"/>
      <c r="V121" s="324"/>
      <c r="W121" s="324"/>
      <c r="X121" s="324"/>
      <c r="Y121" s="324"/>
      <c r="Z121" s="324"/>
      <c r="AA121" s="530">
        <v>40947</v>
      </c>
      <c r="AB121" s="531">
        <v>0.4</v>
      </c>
      <c r="AC121" s="532">
        <v>37</v>
      </c>
      <c r="AD121" s="533">
        <v>4000</v>
      </c>
      <c r="AE121" s="533">
        <f t="shared" si="9"/>
        <v>3906.9849</v>
      </c>
      <c r="AF121" s="534">
        <f t="shared" si="10"/>
        <v>3.9069849</v>
      </c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4"/>
      <c r="AX121" s="324"/>
      <c r="AY121" s="324"/>
      <c r="AZ121" s="324"/>
      <c r="BA121" s="324"/>
      <c r="BB121" s="324"/>
      <c r="BC121" s="324"/>
      <c r="BD121" s="324"/>
      <c r="BE121" s="324"/>
      <c r="BF121" s="324"/>
      <c r="BG121" s="324"/>
      <c r="BH121" s="324"/>
      <c r="BI121" s="324"/>
      <c r="BJ121" s="324"/>
      <c r="BK121" s="324"/>
      <c r="BL121" s="324"/>
      <c r="BM121" s="324"/>
      <c r="BN121" s="324"/>
      <c r="BO121" s="324"/>
      <c r="BP121" s="324"/>
      <c r="BQ121" s="324"/>
      <c r="BR121" s="324"/>
      <c r="BS121" s="324"/>
      <c r="BT121" s="324"/>
      <c r="BU121" s="324"/>
      <c r="BV121" s="324"/>
      <c r="BW121" s="324"/>
      <c r="BX121" s="324"/>
      <c r="BY121" s="324"/>
      <c r="BZ121" s="324"/>
      <c r="CA121" s="324"/>
      <c r="CB121" s="324"/>
      <c r="CC121" s="326"/>
      <c r="CD121" s="326"/>
      <c r="CE121" s="326"/>
      <c r="CF121" s="326"/>
      <c r="CG121" s="326"/>
      <c r="CH121" s="326"/>
      <c r="CI121" s="326"/>
      <c r="CJ121" s="326"/>
      <c r="CK121" s="326"/>
      <c r="CL121" s="326"/>
      <c r="CM121" s="326"/>
      <c r="CN121" s="326"/>
      <c r="CO121" s="326"/>
      <c r="CP121" s="326"/>
      <c r="CQ121" s="326"/>
      <c r="CR121" s="326"/>
      <c r="CS121" s="326"/>
      <c r="CT121" s="326"/>
      <c r="CU121" s="326"/>
      <c r="CV121" s="326"/>
      <c r="CW121" s="326"/>
      <c r="CX121" s="326"/>
      <c r="CY121" s="326"/>
      <c r="CZ121" s="326"/>
      <c r="DA121" s="326"/>
      <c r="DB121" s="326"/>
      <c r="DC121" s="326"/>
      <c r="DD121" s="326"/>
      <c r="DE121" s="326"/>
      <c r="DF121" s="326"/>
      <c r="DG121" s="326"/>
      <c r="DH121" s="326"/>
      <c r="DI121" s="326"/>
      <c r="DJ121" s="326"/>
      <c r="DK121" s="326"/>
      <c r="DL121" s="326"/>
      <c r="DM121" s="326"/>
      <c r="DN121" s="326"/>
      <c r="DO121" s="326"/>
      <c r="DP121" s="326"/>
      <c r="DQ121" s="326"/>
    </row>
    <row r="122" s="309" customFormat="1" customHeight="1" spans="3:121">
      <c r="C122" s="328"/>
      <c r="D122" s="329"/>
      <c r="E122" s="329"/>
      <c r="G122" s="330"/>
      <c r="H122" s="331"/>
      <c r="I122" s="398"/>
      <c r="J122" s="399"/>
      <c r="K122" s="322"/>
      <c r="L122" s="322"/>
      <c r="M122" s="323"/>
      <c r="N122" s="323"/>
      <c r="O122" s="322"/>
      <c r="P122" s="322"/>
      <c r="Q122" s="323"/>
      <c r="S122" s="324"/>
      <c r="T122" s="324"/>
      <c r="U122" s="324"/>
      <c r="V122" s="324"/>
      <c r="W122" s="324"/>
      <c r="X122" s="324"/>
      <c r="Y122" s="324"/>
      <c r="Z122" s="324"/>
      <c r="AA122" s="530">
        <v>40948</v>
      </c>
      <c r="AB122" s="531">
        <v>0.41</v>
      </c>
      <c r="AC122" s="532">
        <v>38</v>
      </c>
      <c r="AD122" s="533">
        <v>4100</v>
      </c>
      <c r="AE122" s="533">
        <f t="shared" si="9"/>
        <v>4021.4888</v>
      </c>
      <c r="AF122" s="534">
        <f t="shared" si="10"/>
        <v>4.0214888</v>
      </c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324"/>
      <c r="AY122" s="324"/>
      <c r="AZ122" s="324"/>
      <c r="BA122" s="324"/>
      <c r="BB122" s="324"/>
      <c r="BC122" s="324"/>
      <c r="BD122" s="324"/>
      <c r="BE122" s="324"/>
      <c r="BF122" s="324"/>
      <c r="BG122" s="324"/>
      <c r="BH122" s="324"/>
      <c r="BI122" s="324"/>
      <c r="BJ122" s="324"/>
      <c r="BK122" s="324"/>
      <c r="BL122" s="324"/>
      <c r="BM122" s="324"/>
      <c r="BN122" s="324"/>
      <c r="BO122" s="324"/>
      <c r="BP122" s="324"/>
      <c r="BQ122" s="324"/>
      <c r="BR122" s="324"/>
      <c r="BS122" s="324"/>
      <c r="BT122" s="324"/>
      <c r="BU122" s="324"/>
      <c r="BV122" s="324"/>
      <c r="BW122" s="324"/>
      <c r="BX122" s="324"/>
      <c r="BY122" s="324"/>
      <c r="BZ122" s="324"/>
      <c r="CA122" s="324"/>
      <c r="CB122" s="324"/>
      <c r="CC122" s="326"/>
      <c r="CD122" s="326"/>
      <c r="CE122" s="326"/>
      <c r="CF122" s="326"/>
      <c r="CG122" s="326"/>
      <c r="CH122" s="326"/>
      <c r="CI122" s="326"/>
      <c r="CJ122" s="326"/>
      <c r="CK122" s="326"/>
      <c r="CL122" s="326"/>
      <c r="CM122" s="326"/>
      <c r="CN122" s="326"/>
      <c r="CO122" s="326"/>
      <c r="CP122" s="326"/>
      <c r="CQ122" s="326"/>
      <c r="CR122" s="326"/>
      <c r="CS122" s="326"/>
      <c r="CT122" s="326"/>
      <c r="CU122" s="326"/>
      <c r="CV122" s="326"/>
      <c r="CW122" s="326"/>
      <c r="CX122" s="326"/>
      <c r="CY122" s="326"/>
      <c r="CZ122" s="326"/>
      <c r="DA122" s="326"/>
      <c r="DB122" s="326"/>
      <c r="DC122" s="326"/>
      <c r="DD122" s="326"/>
      <c r="DE122" s="326"/>
      <c r="DF122" s="326"/>
      <c r="DG122" s="326"/>
      <c r="DH122" s="326"/>
      <c r="DI122" s="326"/>
      <c r="DJ122" s="326"/>
      <c r="DK122" s="326"/>
      <c r="DL122" s="326"/>
      <c r="DM122" s="326"/>
      <c r="DN122" s="326"/>
      <c r="DO122" s="326"/>
      <c r="DP122" s="326"/>
      <c r="DQ122" s="326"/>
    </row>
    <row r="123" s="309" customFormat="1" customHeight="1" spans="3:121">
      <c r="C123" s="328"/>
      <c r="D123" s="329"/>
      <c r="E123" s="329"/>
      <c r="G123" s="330"/>
      <c r="H123" s="331"/>
      <c r="I123" s="398"/>
      <c r="J123" s="399"/>
      <c r="K123" s="322"/>
      <c r="L123" s="322"/>
      <c r="M123" s="323"/>
      <c r="N123" s="323"/>
      <c r="O123" s="322"/>
      <c r="P123" s="322"/>
      <c r="Q123" s="323"/>
      <c r="S123" s="324"/>
      <c r="T123" s="324"/>
      <c r="U123" s="324"/>
      <c r="V123" s="324"/>
      <c r="W123" s="324"/>
      <c r="X123" s="324"/>
      <c r="Y123" s="324"/>
      <c r="Z123" s="324"/>
      <c r="AA123" s="530">
        <v>40949</v>
      </c>
      <c r="AB123" s="531">
        <v>0.42</v>
      </c>
      <c r="AC123" s="532">
        <v>39</v>
      </c>
      <c r="AD123" s="533">
        <v>4200</v>
      </c>
      <c r="AE123" s="533">
        <f t="shared" si="9"/>
        <v>4135.7675</v>
      </c>
      <c r="AF123" s="534">
        <f t="shared" si="10"/>
        <v>4.1357675</v>
      </c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324"/>
      <c r="AY123" s="324"/>
      <c r="AZ123" s="324"/>
      <c r="BA123" s="324"/>
      <c r="BB123" s="324"/>
      <c r="BC123" s="324"/>
      <c r="BD123" s="324"/>
      <c r="BE123" s="324"/>
      <c r="BF123" s="324"/>
      <c r="BG123" s="324"/>
      <c r="BH123" s="324"/>
      <c r="BI123" s="324"/>
      <c r="BJ123" s="324"/>
      <c r="BK123" s="324"/>
      <c r="BL123" s="324"/>
      <c r="BM123" s="324"/>
      <c r="BN123" s="324"/>
      <c r="BO123" s="324"/>
      <c r="BP123" s="324"/>
      <c r="BQ123" s="324"/>
      <c r="BR123" s="324"/>
      <c r="BS123" s="324"/>
      <c r="BT123" s="324"/>
      <c r="BU123" s="324"/>
      <c r="BV123" s="324"/>
      <c r="BW123" s="324"/>
      <c r="BX123" s="324"/>
      <c r="BY123" s="324"/>
      <c r="BZ123" s="324"/>
      <c r="CA123" s="324"/>
      <c r="CB123" s="324"/>
      <c r="CC123" s="326"/>
      <c r="CD123" s="326"/>
      <c r="CE123" s="326"/>
      <c r="CF123" s="326"/>
      <c r="CG123" s="326"/>
      <c r="CH123" s="326"/>
      <c r="CI123" s="326"/>
      <c r="CJ123" s="326"/>
      <c r="CK123" s="326"/>
      <c r="CL123" s="326"/>
      <c r="CM123" s="326"/>
      <c r="CN123" s="326"/>
      <c r="CO123" s="326"/>
      <c r="CP123" s="326"/>
      <c r="CQ123" s="326"/>
      <c r="CR123" s="326"/>
      <c r="CS123" s="326"/>
      <c r="CT123" s="326"/>
      <c r="CU123" s="326"/>
      <c r="CV123" s="326"/>
      <c r="CW123" s="326"/>
      <c r="CX123" s="326"/>
      <c r="CY123" s="326"/>
      <c r="CZ123" s="326"/>
      <c r="DA123" s="326"/>
      <c r="DB123" s="326"/>
      <c r="DC123" s="326"/>
      <c r="DD123" s="326"/>
      <c r="DE123" s="326"/>
      <c r="DF123" s="326"/>
      <c r="DG123" s="326"/>
      <c r="DH123" s="326"/>
      <c r="DI123" s="326"/>
      <c r="DJ123" s="326"/>
      <c r="DK123" s="326"/>
      <c r="DL123" s="326"/>
      <c r="DM123" s="326"/>
      <c r="DN123" s="326"/>
      <c r="DO123" s="326"/>
      <c r="DP123" s="326"/>
      <c r="DQ123" s="326"/>
    </row>
    <row r="124" s="309" customFormat="1" customHeight="1" spans="3:121">
      <c r="C124" s="328"/>
      <c r="D124" s="329"/>
      <c r="E124" s="329"/>
      <c r="G124" s="330"/>
      <c r="H124" s="331"/>
      <c r="I124" s="398"/>
      <c r="J124" s="399"/>
      <c r="K124" s="322"/>
      <c r="L124" s="322"/>
      <c r="M124" s="323"/>
      <c r="N124" s="323"/>
      <c r="O124" s="322"/>
      <c r="P124" s="322"/>
      <c r="Q124" s="323"/>
      <c r="S124" s="324"/>
      <c r="T124" s="324"/>
      <c r="U124" s="324"/>
      <c r="V124" s="324"/>
      <c r="W124" s="324"/>
      <c r="X124" s="324"/>
      <c r="Y124" s="324"/>
      <c r="Z124" s="324"/>
      <c r="AA124" s="530">
        <v>40950</v>
      </c>
      <c r="AB124" s="531">
        <v>0.43</v>
      </c>
      <c r="AC124" s="532">
        <v>40</v>
      </c>
      <c r="AD124" s="533">
        <v>4300</v>
      </c>
      <c r="AE124" s="533">
        <f t="shared" si="9"/>
        <v>4249.71</v>
      </c>
      <c r="AF124" s="534">
        <f t="shared" si="10"/>
        <v>4.24971</v>
      </c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324"/>
      <c r="AY124" s="324"/>
      <c r="AZ124" s="324"/>
      <c r="BA124" s="324"/>
      <c r="BB124" s="324"/>
      <c r="BC124" s="324"/>
      <c r="BD124" s="324"/>
      <c r="BE124" s="324"/>
      <c r="BF124" s="324"/>
      <c r="BG124" s="324"/>
      <c r="BH124" s="324"/>
      <c r="BI124" s="324"/>
      <c r="BJ124" s="324"/>
      <c r="BK124" s="324"/>
      <c r="BL124" s="324"/>
      <c r="BM124" s="324"/>
      <c r="BN124" s="324"/>
      <c r="BO124" s="324"/>
      <c r="BP124" s="324"/>
      <c r="BQ124" s="324"/>
      <c r="BR124" s="324"/>
      <c r="BS124" s="324"/>
      <c r="BT124" s="324"/>
      <c r="BU124" s="324"/>
      <c r="BV124" s="324"/>
      <c r="BW124" s="324"/>
      <c r="BX124" s="324"/>
      <c r="BY124" s="324"/>
      <c r="BZ124" s="324"/>
      <c r="CA124" s="324"/>
      <c r="CB124" s="324"/>
      <c r="CC124" s="326"/>
      <c r="CD124" s="326"/>
      <c r="CE124" s="326"/>
      <c r="CF124" s="326"/>
      <c r="CG124" s="326"/>
      <c r="CH124" s="326"/>
      <c r="CI124" s="326"/>
      <c r="CJ124" s="326"/>
      <c r="CK124" s="326"/>
      <c r="CL124" s="326"/>
      <c r="CM124" s="326"/>
      <c r="CN124" s="326"/>
      <c r="CO124" s="326"/>
      <c r="CP124" s="326"/>
      <c r="CQ124" s="326"/>
      <c r="CR124" s="326"/>
      <c r="CS124" s="326"/>
      <c r="CT124" s="326"/>
      <c r="CU124" s="326"/>
      <c r="CV124" s="326"/>
      <c r="CW124" s="326"/>
      <c r="CX124" s="326"/>
      <c r="CY124" s="326"/>
      <c r="CZ124" s="326"/>
      <c r="DA124" s="326"/>
      <c r="DB124" s="326"/>
      <c r="DC124" s="326"/>
      <c r="DD124" s="326"/>
      <c r="DE124" s="326"/>
      <c r="DF124" s="326"/>
      <c r="DG124" s="326"/>
      <c r="DH124" s="326"/>
      <c r="DI124" s="326"/>
      <c r="DJ124" s="326"/>
      <c r="DK124" s="326"/>
      <c r="DL124" s="326"/>
      <c r="DM124" s="326"/>
      <c r="DN124" s="326"/>
      <c r="DO124" s="326"/>
      <c r="DP124" s="326"/>
      <c r="DQ124" s="326"/>
    </row>
    <row r="125" s="309" customFormat="1" customHeight="1" spans="3:121">
      <c r="C125" s="328"/>
      <c r="D125" s="329"/>
      <c r="E125" s="329"/>
      <c r="G125" s="330"/>
      <c r="H125" s="331"/>
      <c r="I125" s="398"/>
      <c r="J125" s="399"/>
      <c r="K125" s="322"/>
      <c r="L125" s="322"/>
      <c r="M125" s="323"/>
      <c r="N125" s="323"/>
      <c r="O125" s="322"/>
      <c r="P125" s="322"/>
      <c r="Q125" s="323"/>
      <c r="S125" s="324"/>
      <c r="T125" s="324"/>
      <c r="U125" s="324"/>
      <c r="V125" s="324"/>
      <c r="W125" s="324"/>
      <c r="X125" s="324"/>
      <c r="Y125" s="324"/>
      <c r="Z125" s="324"/>
      <c r="AA125" s="530">
        <v>40951</v>
      </c>
      <c r="AB125" s="531">
        <v>0.44</v>
      </c>
      <c r="AC125" s="532">
        <v>41</v>
      </c>
      <c r="AD125" s="533">
        <v>4400</v>
      </c>
      <c r="AE125" s="533">
        <f t="shared" si="9"/>
        <v>4363.2077</v>
      </c>
      <c r="AF125" s="534">
        <f t="shared" si="10"/>
        <v>4.3632077</v>
      </c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324"/>
      <c r="AY125" s="324"/>
      <c r="AZ125" s="324"/>
      <c r="BA125" s="324"/>
      <c r="BB125" s="324"/>
      <c r="BC125" s="324"/>
      <c r="BD125" s="324"/>
      <c r="BE125" s="324"/>
      <c r="BF125" s="324"/>
      <c r="BG125" s="324"/>
      <c r="BH125" s="324"/>
      <c r="BI125" s="324"/>
      <c r="BJ125" s="324"/>
      <c r="BK125" s="324"/>
      <c r="BL125" s="324"/>
      <c r="BM125" s="324"/>
      <c r="BN125" s="324"/>
      <c r="BO125" s="324"/>
      <c r="BP125" s="324"/>
      <c r="BQ125" s="324"/>
      <c r="BR125" s="324"/>
      <c r="BS125" s="324"/>
      <c r="BT125" s="324"/>
      <c r="BU125" s="324"/>
      <c r="BV125" s="324"/>
      <c r="BW125" s="324"/>
      <c r="BX125" s="324"/>
      <c r="BY125" s="324"/>
      <c r="BZ125" s="324"/>
      <c r="CA125" s="324"/>
      <c r="CB125" s="324"/>
      <c r="CC125" s="326"/>
      <c r="CD125" s="326"/>
      <c r="CE125" s="326"/>
      <c r="CF125" s="326"/>
      <c r="CG125" s="326"/>
      <c r="CH125" s="326"/>
      <c r="CI125" s="326"/>
      <c r="CJ125" s="326"/>
      <c r="CK125" s="326"/>
      <c r="CL125" s="326"/>
      <c r="CM125" s="326"/>
      <c r="CN125" s="326"/>
      <c r="CO125" s="326"/>
      <c r="CP125" s="326"/>
      <c r="CQ125" s="326"/>
      <c r="CR125" s="326"/>
      <c r="CS125" s="326"/>
      <c r="CT125" s="326"/>
      <c r="CU125" s="326"/>
      <c r="CV125" s="326"/>
      <c r="CW125" s="326"/>
      <c r="CX125" s="326"/>
      <c r="CY125" s="326"/>
      <c r="CZ125" s="326"/>
      <c r="DA125" s="326"/>
      <c r="DB125" s="326"/>
      <c r="DC125" s="326"/>
      <c r="DD125" s="326"/>
      <c r="DE125" s="326"/>
      <c r="DF125" s="326"/>
      <c r="DG125" s="326"/>
      <c r="DH125" s="326"/>
      <c r="DI125" s="326"/>
      <c r="DJ125" s="326"/>
      <c r="DK125" s="326"/>
      <c r="DL125" s="326"/>
      <c r="DM125" s="326"/>
      <c r="DN125" s="326"/>
      <c r="DO125" s="326"/>
      <c r="DP125" s="326"/>
      <c r="DQ125" s="326"/>
    </row>
    <row r="126" s="309" customFormat="1" customHeight="1" spans="3:121">
      <c r="C126" s="328"/>
      <c r="D126" s="329"/>
      <c r="E126" s="329"/>
      <c r="G126" s="330"/>
      <c r="H126" s="331"/>
      <c r="I126" s="398"/>
      <c r="J126" s="399"/>
      <c r="K126" s="322"/>
      <c r="L126" s="322"/>
      <c r="M126" s="323"/>
      <c r="N126" s="323"/>
      <c r="O126" s="322"/>
      <c r="P126" s="322"/>
      <c r="Q126" s="323"/>
      <c r="S126" s="324"/>
      <c r="T126" s="324"/>
      <c r="U126" s="324"/>
      <c r="V126" s="324"/>
      <c r="W126" s="324"/>
      <c r="X126" s="324"/>
      <c r="Y126" s="324"/>
      <c r="Z126" s="324"/>
      <c r="AA126" s="530">
        <v>40952</v>
      </c>
      <c r="AB126" s="531">
        <v>0.45</v>
      </c>
      <c r="AC126" s="532">
        <v>42</v>
      </c>
      <c r="AD126" s="533">
        <v>4500</v>
      </c>
      <c r="AE126" s="533">
        <f t="shared" si="9"/>
        <v>4476.1544</v>
      </c>
      <c r="AF126" s="534">
        <f t="shared" si="10"/>
        <v>4.4761544</v>
      </c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324"/>
      <c r="AY126" s="324"/>
      <c r="AZ126" s="324"/>
      <c r="BA126" s="324"/>
      <c r="BB126" s="324"/>
      <c r="BC126" s="324"/>
      <c r="BD126" s="324"/>
      <c r="BE126" s="324"/>
      <c r="BF126" s="324"/>
      <c r="BG126" s="324"/>
      <c r="BH126" s="324"/>
      <c r="BI126" s="324"/>
      <c r="BJ126" s="324"/>
      <c r="BK126" s="324"/>
      <c r="BL126" s="324"/>
      <c r="BM126" s="324"/>
      <c r="BN126" s="324"/>
      <c r="BO126" s="324"/>
      <c r="BP126" s="324"/>
      <c r="BQ126" s="324"/>
      <c r="BR126" s="324"/>
      <c r="BS126" s="324"/>
      <c r="BT126" s="324"/>
      <c r="BU126" s="324"/>
      <c r="BV126" s="324"/>
      <c r="BW126" s="324"/>
      <c r="BX126" s="324"/>
      <c r="BY126" s="324"/>
      <c r="BZ126" s="324"/>
      <c r="CA126" s="324"/>
      <c r="CB126" s="324"/>
      <c r="CC126" s="326"/>
      <c r="CD126" s="326"/>
      <c r="CE126" s="326"/>
      <c r="CF126" s="326"/>
      <c r="CG126" s="326"/>
      <c r="CH126" s="326"/>
      <c r="CI126" s="326"/>
      <c r="CJ126" s="326"/>
      <c r="CK126" s="326"/>
      <c r="CL126" s="326"/>
      <c r="CM126" s="326"/>
      <c r="CN126" s="326"/>
      <c r="CO126" s="326"/>
      <c r="CP126" s="326"/>
      <c r="CQ126" s="326"/>
      <c r="CR126" s="326"/>
      <c r="CS126" s="326"/>
      <c r="CT126" s="326"/>
      <c r="CU126" s="326"/>
      <c r="CV126" s="326"/>
      <c r="CW126" s="326"/>
      <c r="CX126" s="326"/>
      <c r="CY126" s="326"/>
      <c r="CZ126" s="326"/>
      <c r="DA126" s="326"/>
      <c r="DB126" s="326"/>
      <c r="DC126" s="326"/>
      <c r="DD126" s="326"/>
      <c r="DE126" s="326"/>
      <c r="DF126" s="326"/>
      <c r="DG126" s="326"/>
      <c r="DH126" s="326"/>
      <c r="DI126" s="326"/>
      <c r="DJ126" s="326"/>
      <c r="DK126" s="326"/>
      <c r="DL126" s="326"/>
      <c r="DM126" s="326"/>
      <c r="DN126" s="326"/>
      <c r="DO126" s="326"/>
      <c r="DP126" s="326"/>
      <c r="DQ126" s="326"/>
    </row>
    <row r="127" s="309" customFormat="1" customHeight="1" spans="3:121">
      <c r="C127" s="328"/>
      <c r="D127" s="329"/>
      <c r="E127" s="329"/>
      <c r="G127" s="330"/>
      <c r="H127" s="331"/>
      <c r="I127" s="398"/>
      <c r="J127" s="399"/>
      <c r="K127" s="322"/>
      <c r="L127" s="322"/>
      <c r="M127" s="323"/>
      <c r="N127" s="323"/>
      <c r="O127" s="322"/>
      <c r="P127" s="322"/>
      <c r="Q127" s="323"/>
      <c r="S127" s="324"/>
      <c r="T127" s="324"/>
      <c r="U127" s="324"/>
      <c r="V127" s="324"/>
      <c r="W127" s="324"/>
      <c r="X127" s="324"/>
      <c r="Y127" s="324"/>
      <c r="Z127" s="324"/>
      <c r="AA127" s="530">
        <v>40953</v>
      </c>
      <c r="AB127" s="531">
        <v>0.46</v>
      </c>
      <c r="AC127" s="532">
        <v>43</v>
      </c>
      <c r="AD127" s="533">
        <v>4600</v>
      </c>
      <c r="AE127" s="533">
        <f t="shared" si="9"/>
        <v>4588.4463</v>
      </c>
      <c r="AF127" s="534">
        <f t="shared" si="10"/>
        <v>4.5884463</v>
      </c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324"/>
      <c r="AY127" s="324"/>
      <c r="AZ127" s="324"/>
      <c r="BA127" s="324"/>
      <c r="BB127" s="324"/>
      <c r="BC127" s="324"/>
      <c r="BD127" s="324"/>
      <c r="BE127" s="324"/>
      <c r="BF127" s="324"/>
      <c r="BG127" s="324"/>
      <c r="BH127" s="324"/>
      <c r="BI127" s="324"/>
      <c r="BJ127" s="324"/>
      <c r="BK127" s="324"/>
      <c r="BL127" s="324"/>
      <c r="BM127" s="324"/>
      <c r="BN127" s="324"/>
      <c r="BO127" s="324"/>
      <c r="BP127" s="324"/>
      <c r="BQ127" s="324"/>
      <c r="BR127" s="324"/>
      <c r="BS127" s="324"/>
      <c r="BT127" s="324"/>
      <c r="BU127" s="324"/>
      <c r="BV127" s="324"/>
      <c r="BW127" s="324"/>
      <c r="BX127" s="324"/>
      <c r="BY127" s="324"/>
      <c r="BZ127" s="324"/>
      <c r="CA127" s="324"/>
      <c r="CB127" s="324"/>
      <c r="CC127" s="326"/>
      <c r="CD127" s="326"/>
      <c r="CE127" s="326"/>
      <c r="CF127" s="326"/>
      <c r="CG127" s="326"/>
      <c r="CH127" s="326"/>
      <c r="CI127" s="326"/>
      <c r="CJ127" s="326"/>
      <c r="CK127" s="326"/>
      <c r="CL127" s="326"/>
      <c r="CM127" s="326"/>
      <c r="CN127" s="326"/>
      <c r="CO127" s="326"/>
      <c r="CP127" s="326"/>
      <c r="CQ127" s="326"/>
      <c r="CR127" s="326"/>
      <c r="CS127" s="326"/>
      <c r="CT127" s="326"/>
      <c r="CU127" s="326"/>
      <c r="CV127" s="326"/>
      <c r="CW127" s="326"/>
      <c r="CX127" s="326"/>
      <c r="CY127" s="326"/>
      <c r="CZ127" s="326"/>
      <c r="DA127" s="326"/>
      <c r="DB127" s="326"/>
      <c r="DC127" s="326"/>
      <c r="DD127" s="326"/>
      <c r="DE127" s="326"/>
      <c r="DF127" s="326"/>
      <c r="DG127" s="326"/>
      <c r="DH127" s="326"/>
      <c r="DI127" s="326"/>
      <c r="DJ127" s="326"/>
      <c r="DK127" s="326"/>
      <c r="DL127" s="326"/>
      <c r="DM127" s="326"/>
      <c r="DN127" s="326"/>
      <c r="DO127" s="326"/>
      <c r="DP127" s="326"/>
      <c r="DQ127" s="326"/>
    </row>
    <row r="128" s="309" customFormat="1" customHeight="1" spans="3:121">
      <c r="C128" s="328"/>
      <c r="D128" s="329"/>
      <c r="E128" s="329"/>
      <c r="G128" s="330"/>
      <c r="H128" s="331"/>
      <c r="I128" s="398"/>
      <c r="J128" s="399"/>
      <c r="K128" s="322"/>
      <c r="L128" s="322"/>
      <c r="M128" s="323"/>
      <c r="N128" s="323"/>
      <c r="O128" s="322"/>
      <c r="P128" s="322"/>
      <c r="Q128" s="323"/>
      <c r="S128" s="324"/>
      <c r="T128" s="324"/>
      <c r="U128" s="324"/>
      <c r="V128" s="324"/>
      <c r="W128" s="324"/>
      <c r="X128" s="324"/>
      <c r="Y128" s="324"/>
      <c r="Z128" s="324"/>
      <c r="AA128" s="530">
        <v>40954</v>
      </c>
      <c r="AB128" s="531">
        <v>0.47</v>
      </c>
      <c r="AC128" s="532">
        <v>44</v>
      </c>
      <c r="AD128" s="533">
        <v>4700</v>
      </c>
      <c r="AE128" s="533">
        <f t="shared" si="9"/>
        <v>4699.982</v>
      </c>
      <c r="AF128" s="534">
        <f t="shared" si="10"/>
        <v>4.699982</v>
      </c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324"/>
      <c r="BA128" s="324"/>
      <c r="BB128" s="324"/>
      <c r="BC128" s="324"/>
      <c r="BD128" s="324"/>
      <c r="BE128" s="324"/>
      <c r="BF128" s="324"/>
      <c r="BG128" s="324"/>
      <c r="BH128" s="324"/>
      <c r="BI128" s="324"/>
      <c r="BJ128" s="324"/>
      <c r="BK128" s="324"/>
      <c r="BL128" s="324"/>
      <c r="BM128" s="324"/>
      <c r="BN128" s="324"/>
      <c r="BO128" s="324"/>
      <c r="BP128" s="324"/>
      <c r="BQ128" s="324"/>
      <c r="BR128" s="324"/>
      <c r="BS128" s="324"/>
      <c r="BT128" s="324"/>
      <c r="BU128" s="324"/>
      <c r="BV128" s="324"/>
      <c r="BW128" s="324"/>
      <c r="BX128" s="324"/>
      <c r="BY128" s="324"/>
      <c r="BZ128" s="324"/>
      <c r="CA128" s="324"/>
      <c r="CB128" s="324"/>
      <c r="CC128" s="326"/>
      <c r="CD128" s="326"/>
      <c r="CE128" s="326"/>
      <c r="CF128" s="326"/>
      <c r="CG128" s="326"/>
      <c r="CH128" s="326"/>
      <c r="CI128" s="326"/>
      <c r="CJ128" s="326"/>
      <c r="CK128" s="326"/>
      <c r="CL128" s="326"/>
      <c r="CM128" s="326"/>
      <c r="CN128" s="326"/>
      <c r="CO128" s="326"/>
      <c r="CP128" s="326"/>
      <c r="CQ128" s="326"/>
      <c r="CR128" s="326"/>
      <c r="CS128" s="326"/>
      <c r="CT128" s="326"/>
      <c r="CU128" s="326"/>
      <c r="CV128" s="326"/>
      <c r="CW128" s="326"/>
      <c r="CX128" s="326"/>
      <c r="CY128" s="326"/>
      <c r="CZ128" s="326"/>
      <c r="DA128" s="326"/>
      <c r="DB128" s="326"/>
      <c r="DC128" s="326"/>
      <c r="DD128" s="326"/>
      <c r="DE128" s="326"/>
      <c r="DF128" s="326"/>
      <c r="DG128" s="326"/>
      <c r="DH128" s="326"/>
      <c r="DI128" s="326"/>
      <c r="DJ128" s="326"/>
      <c r="DK128" s="326"/>
      <c r="DL128" s="326"/>
      <c r="DM128" s="326"/>
      <c r="DN128" s="326"/>
      <c r="DO128" s="326"/>
      <c r="DP128" s="326"/>
      <c r="DQ128" s="326"/>
    </row>
    <row r="129" s="309" customFormat="1" customHeight="1" spans="3:121">
      <c r="C129" s="328"/>
      <c r="D129" s="329"/>
      <c r="E129" s="329"/>
      <c r="G129" s="330"/>
      <c r="H129" s="331"/>
      <c r="I129" s="398"/>
      <c r="J129" s="399"/>
      <c r="K129" s="322"/>
      <c r="L129" s="322"/>
      <c r="M129" s="323"/>
      <c r="N129" s="323"/>
      <c r="O129" s="322"/>
      <c r="P129" s="322"/>
      <c r="Q129" s="323"/>
      <c r="S129" s="324"/>
      <c r="T129" s="324"/>
      <c r="U129" s="324"/>
      <c r="V129" s="324"/>
      <c r="W129" s="324"/>
      <c r="X129" s="324"/>
      <c r="Y129" s="324"/>
      <c r="Z129" s="324"/>
      <c r="AA129" s="530">
        <v>40955</v>
      </c>
      <c r="AB129" s="531">
        <v>0.48</v>
      </c>
      <c r="AC129" s="532">
        <v>45</v>
      </c>
      <c r="AD129" s="533">
        <v>4800</v>
      </c>
      <c r="AE129" s="533">
        <f t="shared" si="9"/>
        <v>4810.6625</v>
      </c>
      <c r="AF129" s="534">
        <f t="shared" si="10"/>
        <v>4.8106625</v>
      </c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324"/>
      <c r="AY129" s="324"/>
      <c r="AZ129" s="324"/>
      <c r="BA129" s="324"/>
      <c r="BB129" s="324"/>
      <c r="BC129" s="324"/>
      <c r="BD129" s="324"/>
      <c r="BE129" s="324"/>
      <c r="BF129" s="324"/>
      <c r="BG129" s="324"/>
      <c r="BH129" s="324"/>
      <c r="BI129" s="324"/>
      <c r="BJ129" s="324"/>
      <c r="BK129" s="324"/>
      <c r="BL129" s="324"/>
      <c r="BM129" s="324"/>
      <c r="BN129" s="324"/>
      <c r="BO129" s="324"/>
      <c r="BP129" s="324"/>
      <c r="BQ129" s="324"/>
      <c r="BR129" s="324"/>
      <c r="BS129" s="324"/>
      <c r="BT129" s="324"/>
      <c r="BU129" s="324"/>
      <c r="BV129" s="324"/>
      <c r="BW129" s="324"/>
      <c r="BX129" s="324"/>
      <c r="BY129" s="324"/>
      <c r="BZ129" s="324"/>
      <c r="CA129" s="324"/>
      <c r="CB129" s="324"/>
      <c r="CC129" s="326"/>
      <c r="CD129" s="326"/>
      <c r="CE129" s="326"/>
      <c r="CF129" s="326"/>
      <c r="CG129" s="326"/>
      <c r="CH129" s="326"/>
      <c r="CI129" s="326"/>
      <c r="CJ129" s="326"/>
      <c r="CK129" s="326"/>
      <c r="CL129" s="326"/>
      <c r="CM129" s="326"/>
      <c r="CN129" s="326"/>
      <c r="CO129" s="326"/>
      <c r="CP129" s="326"/>
      <c r="CQ129" s="326"/>
      <c r="CR129" s="326"/>
      <c r="CS129" s="326"/>
      <c r="CT129" s="326"/>
      <c r="CU129" s="326"/>
      <c r="CV129" s="326"/>
      <c r="CW129" s="326"/>
      <c r="CX129" s="326"/>
      <c r="CY129" s="326"/>
      <c r="CZ129" s="326"/>
      <c r="DA129" s="326"/>
      <c r="DB129" s="326"/>
      <c r="DC129" s="326"/>
      <c r="DD129" s="326"/>
      <c r="DE129" s="326"/>
      <c r="DF129" s="326"/>
      <c r="DG129" s="326"/>
      <c r="DH129" s="326"/>
      <c r="DI129" s="326"/>
      <c r="DJ129" s="326"/>
      <c r="DK129" s="326"/>
      <c r="DL129" s="326"/>
      <c r="DM129" s="326"/>
      <c r="DN129" s="326"/>
      <c r="DO129" s="326"/>
      <c r="DP129" s="326"/>
      <c r="DQ129" s="326"/>
    </row>
    <row r="130" s="309" customFormat="1" customHeight="1" spans="3:121">
      <c r="C130" s="328"/>
      <c r="D130" s="329"/>
      <c r="E130" s="329"/>
      <c r="G130" s="330"/>
      <c r="H130" s="331"/>
      <c r="I130" s="398"/>
      <c r="J130" s="399"/>
      <c r="K130" s="322"/>
      <c r="L130" s="322"/>
      <c r="M130" s="323"/>
      <c r="N130" s="323"/>
      <c r="O130" s="322"/>
      <c r="P130" s="322"/>
      <c r="Q130" s="323"/>
      <c r="S130" s="324"/>
      <c r="T130" s="324"/>
      <c r="U130" s="324"/>
      <c r="V130" s="324"/>
      <c r="W130" s="324"/>
      <c r="X130" s="324"/>
      <c r="Y130" s="324"/>
      <c r="Z130" s="324"/>
      <c r="AA130" s="530">
        <v>40956</v>
      </c>
      <c r="AB130" s="531">
        <v>0.49</v>
      </c>
      <c r="AC130" s="532">
        <v>46</v>
      </c>
      <c r="AD130" s="533">
        <v>4900</v>
      </c>
      <c r="AE130" s="533">
        <f t="shared" si="9"/>
        <v>4920.3912</v>
      </c>
      <c r="AF130" s="534">
        <f t="shared" si="10"/>
        <v>4.9203912</v>
      </c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4"/>
      <c r="AV130" s="324"/>
      <c r="AW130" s="324"/>
      <c r="AX130" s="324"/>
      <c r="AY130" s="324"/>
      <c r="AZ130" s="324"/>
      <c r="BA130" s="324"/>
      <c r="BB130" s="324"/>
      <c r="BC130" s="324"/>
      <c r="BD130" s="324"/>
      <c r="BE130" s="324"/>
      <c r="BF130" s="324"/>
      <c r="BG130" s="324"/>
      <c r="BH130" s="324"/>
      <c r="BI130" s="324"/>
      <c r="BJ130" s="324"/>
      <c r="BK130" s="324"/>
      <c r="BL130" s="324"/>
      <c r="BM130" s="324"/>
      <c r="BN130" s="324"/>
      <c r="BO130" s="324"/>
      <c r="BP130" s="324"/>
      <c r="BQ130" s="324"/>
      <c r="BR130" s="324"/>
      <c r="BS130" s="324"/>
      <c r="BT130" s="324"/>
      <c r="BU130" s="324"/>
      <c r="BV130" s="324"/>
      <c r="BW130" s="324"/>
      <c r="BX130" s="324"/>
      <c r="BY130" s="324"/>
      <c r="BZ130" s="324"/>
      <c r="CA130" s="324"/>
      <c r="CB130" s="324"/>
      <c r="CC130" s="326"/>
      <c r="CD130" s="326"/>
      <c r="CE130" s="326"/>
      <c r="CF130" s="326"/>
      <c r="CG130" s="326"/>
      <c r="CH130" s="326"/>
      <c r="CI130" s="326"/>
      <c r="CJ130" s="326"/>
      <c r="CK130" s="326"/>
      <c r="CL130" s="326"/>
      <c r="CM130" s="326"/>
      <c r="CN130" s="326"/>
      <c r="CO130" s="326"/>
      <c r="CP130" s="326"/>
      <c r="CQ130" s="326"/>
      <c r="CR130" s="326"/>
      <c r="CS130" s="326"/>
      <c r="CT130" s="326"/>
      <c r="CU130" s="326"/>
      <c r="CV130" s="326"/>
      <c r="CW130" s="326"/>
      <c r="CX130" s="326"/>
      <c r="CY130" s="326"/>
      <c r="CZ130" s="326"/>
      <c r="DA130" s="326"/>
      <c r="DB130" s="326"/>
      <c r="DC130" s="326"/>
      <c r="DD130" s="326"/>
      <c r="DE130" s="326"/>
      <c r="DF130" s="326"/>
      <c r="DG130" s="326"/>
      <c r="DH130" s="326"/>
      <c r="DI130" s="326"/>
      <c r="DJ130" s="326"/>
      <c r="DK130" s="326"/>
      <c r="DL130" s="326"/>
      <c r="DM130" s="326"/>
      <c r="DN130" s="326"/>
      <c r="DO130" s="326"/>
      <c r="DP130" s="326"/>
      <c r="DQ130" s="326"/>
    </row>
    <row r="131" s="309" customFormat="1" customHeight="1" spans="3:121">
      <c r="C131" s="328"/>
      <c r="D131" s="329"/>
      <c r="E131" s="329"/>
      <c r="G131" s="330"/>
      <c r="H131" s="331"/>
      <c r="I131" s="398"/>
      <c r="J131" s="399"/>
      <c r="K131" s="322"/>
      <c r="L131" s="322"/>
      <c r="M131" s="323"/>
      <c r="N131" s="323"/>
      <c r="O131" s="322"/>
      <c r="P131" s="322"/>
      <c r="Q131" s="323"/>
      <c r="S131" s="324"/>
      <c r="T131" s="324"/>
      <c r="U131" s="324"/>
      <c r="V131" s="324"/>
      <c r="W131" s="324"/>
      <c r="X131" s="324"/>
      <c r="Y131" s="324"/>
      <c r="Z131" s="324"/>
      <c r="AA131" s="530">
        <v>40957</v>
      </c>
      <c r="AB131" s="531">
        <v>0.5</v>
      </c>
      <c r="AC131" s="532">
        <v>47</v>
      </c>
      <c r="AD131" s="533">
        <v>5000</v>
      </c>
      <c r="AE131" s="533">
        <f t="shared" si="9"/>
        <v>5029.0739</v>
      </c>
      <c r="AF131" s="534">
        <f t="shared" si="10"/>
        <v>5.0290739</v>
      </c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324"/>
      <c r="AY131" s="324"/>
      <c r="AZ131" s="324"/>
      <c r="BA131" s="324"/>
      <c r="BB131" s="324"/>
      <c r="BC131" s="324"/>
      <c r="BD131" s="324"/>
      <c r="BE131" s="324"/>
      <c r="BF131" s="324"/>
      <c r="BG131" s="324"/>
      <c r="BH131" s="324"/>
      <c r="BI131" s="324"/>
      <c r="BJ131" s="324"/>
      <c r="BK131" s="324"/>
      <c r="BL131" s="324"/>
      <c r="BM131" s="324"/>
      <c r="BN131" s="324"/>
      <c r="BO131" s="324"/>
      <c r="BP131" s="324"/>
      <c r="BQ131" s="324"/>
      <c r="BR131" s="324"/>
      <c r="BS131" s="324"/>
      <c r="BT131" s="324"/>
      <c r="BU131" s="324"/>
      <c r="BV131" s="324"/>
      <c r="BW131" s="324"/>
      <c r="BX131" s="324"/>
      <c r="BY131" s="324"/>
      <c r="BZ131" s="324"/>
      <c r="CA131" s="324"/>
      <c r="CB131" s="324"/>
      <c r="CC131" s="326"/>
      <c r="CD131" s="326"/>
      <c r="CE131" s="326"/>
      <c r="CF131" s="326"/>
      <c r="CG131" s="326"/>
      <c r="CH131" s="326"/>
      <c r="CI131" s="326"/>
      <c r="CJ131" s="326"/>
      <c r="CK131" s="326"/>
      <c r="CL131" s="326"/>
      <c r="CM131" s="326"/>
      <c r="CN131" s="326"/>
      <c r="CO131" s="326"/>
      <c r="CP131" s="326"/>
      <c r="CQ131" s="326"/>
      <c r="CR131" s="326"/>
      <c r="CS131" s="326"/>
      <c r="CT131" s="326"/>
      <c r="CU131" s="326"/>
      <c r="CV131" s="326"/>
      <c r="CW131" s="326"/>
      <c r="CX131" s="326"/>
      <c r="CY131" s="326"/>
      <c r="CZ131" s="326"/>
      <c r="DA131" s="326"/>
      <c r="DB131" s="326"/>
      <c r="DC131" s="326"/>
      <c r="DD131" s="326"/>
      <c r="DE131" s="326"/>
      <c r="DF131" s="326"/>
      <c r="DG131" s="326"/>
      <c r="DH131" s="326"/>
      <c r="DI131" s="326"/>
      <c r="DJ131" s="326"/>
      <c r="DK131" s="326"/>
      <c r="DL131" s="326"/>
      <c r="DM131" s="326"/>
      <c r="DN131" s="326"/>
      <c r="DO131" s="326"/>
      <c r="DP131" s="326"/>
      <c r="DQ131" s="326"/>
    </row>
    <row r="132" s="309" customFormat="1" customHeight="1" spans="3:121">
      <c r="C132" s="328"/>
      <c r="D132" s="329"/>
      <c r="E132" s="329"/>
      <c r="G132" s="330"/>
      <c r="H132" s="331"/>
      <c r="I132" s="398"/>
      <c r="J132" s="399"/>
      <c r="K132" s="322"/>
      <c r="L132" s="322"/>
      <c r="M132" s="323"/>
      <c r="N132" s="323"/>
      <c r="O132" s="322"/>
      <c r="P132" s="322"/>
      <c r="Q132" s="323"/>
      <c r="S132" s="324"/>
      <c r="T132" s="324"/>
      <c r="U132" s="324"/>
      <c r="V132" s="324"/>
      <c r="W132" s="324"/>
      <c r="X132" s="324"/>
      <c r="Y132" s="324"/>
      <c r="Z132" s="324"/>
      <c r="AA132" s="530">
        <v>40958</v>
      </c>
      <c r="AB132" s="531">
        <v>0.52</v>
      </c>
      <c r="AC132" s="532">
        <v>48</v>
      </c>
      <c r="AD132" s="533">
        <v>5200</v>
      </c>
      <c r="AE132" s="533">
        <f t="shared" si="9"/>
        <v>5136.6188</v>
      </c>
      <c r="AF132" s="534">
        <f t="shared" si="10"/>
        <v>5.1366188</v>
      </c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324"/>
      <c r="AY132" s="324"/>
      <c r="AZ132" s="324"/>
      <c r="BA132" s="324"/>
      <c r="BB132" s="324"/>
      <c r="BC132" s="324"/>
      <c r="BD132" s="324"/>
      <c r="BE132" s="324"/>
      <c r="BF132" s="324"/>
      <c r="BG132" s="324"/>
      <c r="BH132" s="324"/>
      <c r="BI132" s="324"/>
      <c r="BJ132" s="324"/>
      <c r="BK132" s="324"/>
      <c r="BL132" s="324"/>
      <c r="BM132" s="324"/>
      <c r="BN132" s="324"/>
      <c r="BO132" s="324"/>
      <c r="BP132" s="324"/>
      <c r="BQ132" s="324"/>
      <c r="BR132" s="324"/>
      <c r="BS132" s="324"/>
      <c r="BT132" s="324"/>
      <c r="BU132" s="324"/>
      <c r="BV132" s="324"/>
      <c r="BW132" s="324"/>
      <c r="BX132" s="324"/>
      <c r="BY132" s="324"/>
      <c r="BZ132" s="324"/>
      <c r="CA132" s="324"/>
      <c r="CB132" s="324"/>
      <c r="CC132" s="326"/>
      <c r="CD132" s="326"/>
      <c r="CE132" s="326"/>
      <c r="CF132" s="326"/>
      <c r="CG132" s="326"/>
      <c r="CH132" s="326"/>
      <c r="CI132" s="326"/>
      <c r="CJ132" s="326"/>
      <c r="CK132" s="326"/>
      <c r="CL132" s="326"/>
      <c r="CM132" s="326"/>
      <c r="CN132" s="326"/>
      <c r="CO132" s="326"/>
      <c r="CP132" s="326"/>
      <c r="CQ132" s="326"/>
      <c r="CR132" s="326"/>
      <c r="CS132" s="326"/>
      <c r="CT132" s="326"/>
      <c r="CU132" s="326"/>
      <c r="CV132" s="326"/>
      <c r="CW132" s="326"/>
      <c r="CX132" s="326"/>
      <c r="CY132" s="326"/>
      <c r="CZ132" s="326"/>
      <c r="DA132" s="326"/>
      <c r="DB132" s="326"/>
      <c r="DC132" s="326"/>
      <c r="DD132" s="326"/>
      <c r="DE132" s="326"/>
      <c r="DF132" s="326"/>
      <c r="DG132" s="326"/>
      <c r="DH132" s="326"/>
      <c r="DI132" s="326"/>
      <c r="DJ132" s="326"/>
      <c r="DK132" s="326"/>
      <c r="DL132" s="326"/>
      <c r="DM132" s="326"/>
      <c r="DN132" s="326"/>
      <c r="DO132" s="326"/>
      <c r="DP132" s="326"/>
      <c r="DQ132" s="326"/>
    </row>
    <row r="133" s="309" customFormat="1" customHeight="1" spans="3:121">
      <c r="C133" s="328"/>
      <c r="D133" s="329"/>
      <c r="E133" s="329"/>
      <c r="G133" s="330"/>
      <c r="H133" s="331"/>
      <c r="I133" s="398"/>
      <c r="J133" s="399"/>
      <c r="K133" s="322"/>
      <c r="L133" s="322"/>
      <c r="M133" s="323"/>
      <c r="N133" s="323"/>
      <c r="O133" s="322"/>
      <c r="P133" s="322"/>
      <c r="Q133" s="323"/>
      <c r="S133" s="324"/>
      <c r="T133" s="324"/>
      <c r="U133" s="324"/>
      <c r="V133" s="324"/>
      <c r="W133" s="324"/>
      <c r="X133" s="324"/>
      <c r="Y133" s="324"/>
      <c r="Z133" s="324"/>
      <c r="AA133" s="530">
        <v>40959</v>
      </c>
      <c r="AB133" s="531">
        <v>0.53</v>
      </c>
      <c r="AC133" s="532">
        <v>49</v>
      </c>
      <c r="AD133" s="533">
        <v>5300</v>
      </c>
      <c r="AE133" s="533">
        <f t="shared" si="9"/>
        <v>5242.9365</v>
      </c>
      <c r="AF133" s="534">
        <f t="shared" si="10"/>
        <v>5.2429365</v>
      </c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324"/>
      <c r="AY133" s="324"/>
      <c r="AZ133" s="324"/>
      <c r="BA133" s="324"/>
      <c r="BB133" s="324"/>
      <c r="BC133" s="324"/>
      <c r="BD133" s="324"/>
      <c r="BE133" s="324"/>
      <c r="BF133" s="324"/>
      <c r="BG133" s="324"/>
      <c r="BH133" s="324"/>
      <c r="BI133" s="324"/>
      <c r="BJ133" s="324"/>
      <c r="BK133" s="324"/>
      <c r="BL133" s="324"/>
      <c r="BM133" s="324"/>
      <c r="BN133" s="324"/>
      <c r="BO133" s="324"/>
      <c r="BP133" s="324"/>
      <c r="BQ133" s="324"/>
      <c r="BR133" s="324"/>
      <c r="BS133" s="324"/>
      <c r="BT133" s="324"/>
      <c r="BU133" s="324"/>
      <c r="BV133" s="324"/>
      <c r="BW133" s="324"/>
      <c r="BX133" s="324"/>
      <c r="BY133" s="324"/>
      <c r="BZ133" s="324"/>
      <c r="CA133" s="324"/>
      <c r="CB133" s="324"/>
      <c r="CC133" s="326"/>
      <c r="CD133" s="326"/>
      <c r="CE133" s="326"/>
      <c r="CF133" s="326"/>
      <c r="CG133" s="326"/>
      <c r="CH133" s="326"/>
      <c r="CI133" s="326"/>
      <c r="CJ133" s="326"/>
      <c r="CK133" s="326"/>
      <c r="CL133" s="326"/>
      <c r="CM133" s="326"/>
      <c r="CN133" s="326"/>
      <c r="CO133" s="326"/>
      <c r="CP133" s="326"/>
      <c r="CQ133" s="326"/>
      <c r="CR133" s="326"/>
      <c r="CS133" s="326"/>
      <c r="CT133" s="326"/>
      <c r="CU133" s="326"/>
      <c r="CV133" s="326"/>
      <c r="CW133" s="326"/>
      <c r="CX133" s="326"/>
      <c r="CY133" s="326"/>
      <c r="CZ133" s="326"/>
      <c r="DA133" s="326"/>
      <c r="DB133" s="326"/>
      <c r="DC133" s="326"/>
      <c r="DD133" s="326"/>
      <c r="DE133" s="326"/>
      <c r="DF133" s="326"/>
      <c r="DG133" s="326"/>
      <c r="DH133" s="326"/>
      <c r="DI133" s="326"/>
      <c r="DJ133" s="326"/>
      <c r="DK133" s="326"/>
      <c r="DL133" s="326"/>
      <c r="DM133" s="326"/>
      <c r="DN133" s="326"/>
      <c r="DO133" s="326"/>
      <c r="DP133" s="326"/>
      <c r="DQ133" s="326"/>
    </row>
    <row r="134" s="309" customFormat="1" customHeight="1" spans="3:121">
      <c r="C134" s="328"/>
      <c r="D134" s="329"/>
      <c r="E134" s="329"/>
      <c r="G134" s="330"/>
      <c r="H134" s="331"/>
      <c r="I134" s="398"/>
      <c r="J134" s="399"/>
      <c r="K134" s="322"/>
      <c r="L134" s="322"/>
      <c r="M134" s="323"/>
      <c r="N134" s="323"/>
      <c r="O134" s="322"/>
      <c r="P134" s="322"/>
      <c r="Q134" s="323"/>
      <c r="S134" s="324"/>
      <c r="T134" s="324"/>
      <c r="U134" s="324"/>
      <c r="V134" s="324"/>
      <c r="W134" s="324"/>
      <c r="X134" s="324"/>
      <c r="Y134" s="324"/>
      <c r="Z134" s="324"/>
      <c r="AA134" s="530">
        <v>40960</v>
      </c>
      <c r="AB134" s="531">
        <v>0.54</v>
      </c>
      <c r="AC134" s="532">
        <v>50</v>
      </c>
      <c r="AD134" s="533">
        <v>5400</v>
      </c>
      <c r="AE134" s="533">
        <f t="shared" si="9"/>
        <v>5347.94</v>
      </c>
      <c r="AF134" s="534">
        <f t="shared" si="10"/>
        <v>5.34794</v>
      </c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324"/>
      <c r="AY134" s="324"/>
      <c r="AZ134" s="324"/>
      <c r="BA134" s="324"/>
      <c r="BB134" s="324"/>
      <c r="BC134" s="324"/>
      <c r="BD134" s="324"/>
      <c r="BE134" s="324"/>
      <c r="BF134" s="324"/>
      <c r="BG134" s="324"/>
      <c r="BH134" s="324"/>
      <c r="BI134" s="324"/>
      <c r="BJ134" s="324"/>
      <c r="BK134" s="324"/>
      <c r="BL134" s="324"/>
      <c r="BM134" s="324"/>
      <c r="BN134" s="324"/>
      <c r="BO134" s="324"/>
      <c r="BP134" s="324"/>
      <c r="BQ134" s="324"/>
      <c r="BR134" s="324"/>
      <c r="BS134" s="324"/>
      <c r="BT134" s="324"/>
      <c r="BU134" s="324"/>
      <c r="BV134" s="324"/>
      <c r="BW134" s="324"/>
      <c r="BX134" s="324"/>
      <c r="BY134" s="324"/>
      <c r="BZ134" s="324"/>
      <c r="CA134" s="324"/>
      <c r="CB134" s="324"/>
      <c r="CC134" s="326"/>
      <c r="CD134" s="326"/>
      <c r="CE134" s="326"/>
      <c r="CF134" s="326"/>
      <c r="CG134" s="326"/>
      <c r="CH134" s="326"/>
      <c r="CI134" s="326"/>
      <c r="CJ134" s="326"/>
      <c r="CK134" s="326"/>
      <c r="CL134" s="326"/>
      <c r="CM134" s="326"/>
      <c r="CN134" s="326"/>
      <c r="CO134" s="326"/>
      <c r="CP134" s="326"/>
      <c r="CQ134" s="326"/>
      <c r="CR134" s="326"/>
      <c r="CS134" s="326"/>
      <c r="CT134" s="326"/>
      <c r="CU134" s="326"/>
      <c r="CV134" s="326"/>
      <c r="CW134" s="326"/>
      <c r="CX134" s="326"/>
      <c r="CY134" s="326"/>
      <c r="CZ134" s="326"/>
      <c r="DA134" s="326"/>
      <c r="DB134" s="326"/>
      <c r="DC134" s="326"/>
      <c r="DD134" s="326"/>
      <c r="DE134" s="326"/>
      <c r="DF134" s="326"/>
      <c r="DG134" s="326"/>
      <c r="DH134" s="326"/>
      <c r="DI134" s="326"/>
      <c r="DJ134" s="326"/>
      <c r="DK134" s="326"/>
      <c r="DL134" s="326"/>
      <c r="DM134" s="326"/>
      <c r="DN134" s="326"/>
      <c r="DO134" s="326"/>
      <c r="DP134" s="326"/>
      <c r="DQ134" s="326"/>
    </row>
    <row r="135" s="309" customFormat="1" customHeight="1" spans="3:121">
      <c r="C135" s="328"/>
      <c r="D135" s="329"/>
      <c r="E135" s="329"/>
      <c r="G135" s="330"/>
      <c r="H135" s="331"/>
      <c r="I135" s="398"/>
      <c r="J135" s="399"/>
      <c r="K135" s="322"/>
      <c r="L135" s="322"/>
      <c r="M135" s="323"/>
      <c r="N135" s="323"/>
      <c r="O135" s="322"/>
      <c r="P135" s="322"/>
      <c r="Q135" s="323"/>
      <c r="S135" s="324"/>
      <c r="T135" s="324"/>
      <c r="U135" s="324"/>
      <c r="V135" s="324"/>
      <c r="W135" s="324"/>
      <c r="X135" s="324"/>
      <c r="Y135" s="324"/>
      <c r="Z135" s="324"/>
      <c r="AA135" s="530">
        <v>40961</v>
      </c>
      <c r="AB135" s="531">
        <v>0.55</v>
      </c>
      <c r="AC135" s="532">
        <v>51</v>
      </c>
      <c r="AD135" s="533">
        <v>5500</v>
      </c>
      <c r="AE135" s="533">
        <f t="shared" si="9"/>
        <v>5451.5447</v>
      </c>
      <c r="AF135" s="534">
        <f t="shared" si="10"/>
        <v>5.4515447</v>
      </c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324"/>
      <c r="AY135" s="324"/>
      <c r="AZ135" s="324"/>
      <c r="BA135" s="324"/>
      <c r="BB135" s="324"/>
      <c r="BC135" s="324"/>
      <c r="BD135" s="324"/>
      <c r="BE135" s="324"/>
      <c r="BF135" s="324"/>
      <c r="BG135" s="324"/>
      <c r="BH135" s="324"/>
      <c r="BI135" s="324"/>
      <c r="BJ135" s="324"/>
      <c r="BK135" s="324"/>
      <c r="BL135" s="324"/>
      <c r="BM135" s="324"/>
      <c r="BN135" s="324"/>
      <c r="BO135" s="324"/>
      <c r="BP135" s="324"/>
      <c r="BQ135" s="324"/>
      <c r="BR135" s="324"/>
      <c r="BS135" s="324"/>
      <c r="BT135" s="324"/>
      <c r="BU135" s="324"/>
      <c r="BV135" s="324"/>
      <c r="BW135" s="324"/>
      <c r="BX135" s="324"/>
      <c r="BY135" s="324"/>
      <c r="BZ135" s="324"/>
      <c r="CA135" s="324"/>
      <c r="CB135" s="324"/>
      <c r="CC135" s="326"/>
      <c r="CD135" s="326"/>
      <c r="CE135" s="326"/>
      <c r="CF135" s="326"/>
      <c r="CG135" s="326"/>
      <c r="CH135" s="326"/>
      <c r="CI135" s="326"/>
      <c r="CJ135" s="326"/>
      <c r="CK135" s="326"/>
      <c r="CL135" s="326"/>
      <c r="CM135" s="326"/>
      <c r="CN135" s="326"/>
      <c r="CO135" s="326"/>
      <c r="CP135" s="326"/>
      <c r="CQ135" s="326"/>
      <c r="CR135" s="326"/>
      <c r="CS135" s="326"/>
      <c r="CT135" s="326"/>
      <c r="CU135" s="326"/>
      <c r="CV135" s="326"/>
      <c r="CW135" s="326"/>
      <c r="CX135" s="326"/>
      <c r="CY135" s="326"/>
      <c r="CZ135" s="326"/>
      <c r="DA135" s="326"/>
      <c r="DB135" s="326"/>
      <c r="DC135" s="326"/>
      <c r="DD135" s="326"/>
      <c r="DE135" s="326"/>
      <c r="DF135" s="326"/>
      <c r="DG135" s="326"/>
      <c r="DH135" s="326"/>
      <c r="DI135" s="326"/>
      <c r="DJ135" s="326"/>
      <c r="DK135" s="326"/>
      <c r="DL135" s="326"/>
      <c r="DM135" s="326"/>
      <c r="DN135" s="326"/>
      <c r="DO135" s="326"/>
      <c r="DP135" s="326"/>
      <c r="DQ135" s="326"/>
    </row>
    <row r="136" s="309" customFormat="1" customHeight="1" spans="3:121">
      <c r="C136" s="328"/>
      <c r="D136" s="329"/>
      <c r="E136" s="329"/>
      <c r="G136" s="330"/>
      <c r="H136" s="331"/>
      <c r="I136" s="398"/>
      <c r="J136" s="399"/>
      <c r="K136" s="322"/>
      <c r="L136" s="322"/>
      <c r="M136" s="323"/>
      <c r="N136" s="323"/>
      <c r="O136" s="322"/>
      <c r="P136" s="322"/>
      <c r="Q136" s="323"/>
      <c r="S136" s="324"/>
      <c r="T136" s="324"/>
      <c r="U136" s="324"/>
      <c r="V136" s="324"/>
      <c r="W136" s="324"/>
      <c r="X136" s="324"/>
      <c r="Y136" s="324"/>
      <c r="Z136" s="324"/>
      <c r="AA136" s="530">
        <v>40962</v>
      </c>
      <c r="AB136" s="531">
        <v>0.56</v>
      </c>
      <c r="AC136" s="532">
        <v>52</v>
      </c>
      <c r="AD136" s="533">
        <v>5600</v>
      </c>
      <c r="AE136" s="533">
        <f t="shared" si="9"/>
        <v>5553.6684</v>
      </c>
      <c r="AF136" s="534">
        <f t="shared" si="10"/>
        <v>5.5536684</v>
      </c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324"/>
      <c r="AY136" s="324"/>
      <c r="AZ136" s="324"/>
      <c r="BA136" s="324"/>
      <c r="BB136" s="324"/>
      <c r="BC136" s="324"/>
      <c r="BD136" s="324"/>
      <c r="BE136" s="324"/>
      <c r="BF136" s="324"/>
      <c r="BG136" s="324"/>
      <c r="BH136" s="324"/>
      <c r="BI136" s="324"/>
      <c r="BJ136" s="324"/>
      <c r="BK136" s="324"/>
      <c r="BL136" s="324"/>
      <c r="BM136" s="324"/>
      <c r="BN136" s="324"/>
      <c r="BO136" s="324"/>
      <c r="BP136" s="324"/>
      <c r="BQ136" s="324"/>
      <c r="BR136" s="324"/>
      <c r="BS136" s="324"/>
      <c r="BT136" s="324"/>
      <c r="BU136" s="324"/>
      <c r="BV136" s="324"/>
      <c r="BW136" s="324"/>
      <c r="BX136" s="324"/>
      <c r="BY136" s="324"/>
      <c r="BZ136" s="324"/>
      <c r="CA136" s="324"/>
      <c r="CB136" s="324"/>
      <c r="CC136" s="326"/>
      <c r="CD136" s="326"/>
      <c r="CE136" s="326"/>
      <c r="CF136" s="326"/>
      <c r="CG136" s="326"/>
      <c r="CH136" s="326"/>
      <c r="CI136" s="326"/>
      <c r="CJ136" s="326"/>
      <c r="CK136" s="326"/>
      <c r="CL136" s="326"/>
      <c r="CM136" s="326"/>
      <c r="CN136" s="326"/>
      <c r="CO136" s="326"/>
      <c r="CP136" s="326"/>
      <c r="CQ136" s="326"/>
      <c r="CR136" s="326"/>
      <c r="CS136" s="326"/>
      <c r="CT136" s="326"/>
      <c r="CU136" s="326"/>
      <c r="CV136" s="326"/>
      <c r="CW136" s="326"/>
      <c r="CX136" s="326"/>
      <c r="CY136" s="326"/>
      <c r="CZ136" s="326"/>
      <c r="DA136" s="326"/>
      <c r="DB136" s="326"/>
      <c r="DC136" s="326"/>
      <c r="DD136" s="326"/>
      <c r="DE136" s="326"/>
      <c r="DF136" s="326"/>
      <c r="DG136" s="326"/>
      <c r="DH136" s="326"/>
      <c r="DI136" s="326"/>
      <c r="DJ136" s="326"/>
      <c r="DK136" s="326"/>
      <c r="DL136" s="326"/>
      <c r="DM136" s="326"/>
      <c r="DN136" s="326"/>
      <c r="DO136" s="326"/>
      <c r="DP136" s="326"/>
      <c r="DQ136" s="326"/>
    </row>
    <row r="137" s="309" customFormat="1" customHeight="1" spans="3:121">
      <c r="C137" s="328"/>
      <c r="D137" s="329"/>
      <c r="E137" s="329"/>
      <c r="G137" s="330"/>
      <c r="H137" s="331"/>
      <c r="I137" s="398"/>
      <c r="J137" s="399"/>
      <c r="K137" s="322"/>
      <c r="L137" s="322"/>
      <c r="M137" s="323"/>
      <c r="N137" s="323"/>
      <c r="O137" s="322"/>
      <c r="P137" s="322"/>
      <c r="Q137" s="323"/>
      <c r="S137" s="324"/>
      <c r="T137" s="324"/>
      <c r="U137" s="324"/>
      <c r="V137" s="324"/>
      <c r="W137" s="324"/>
      <c r="X137" s="324"/>
      <c r="Y137" s="324"/>
      <c r="Z137" s="324"/>
      <c r="AA137" s="530">
        <v>40963</v>
      </c>
      <c r="AB137" s="531">
        <v>0.57</v>
      </c>
      <c r="AC137" s="532">
        <v>53</v>
      </c>
      <c r="AD137" s="533">
        <v>5700</v>
      </c>
      <c r="AE137" s="533">
        <f t="shared" si="9"/>
        <v>5654.2313</v>
      </c>
      <c r="AF137" s="534">
        <f t="shared" si="10"/>
        <v>5.6542313</v>
      </c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324"/>
      <c r="AY137" s="324"/>
      <c r="AZ137" s="324"/>
      <c r="BA137" s="324"/>
      <c r="BB137" s="324"/>
      <c r="BC137" s="324"/>
      <c r="BD137" s="324"/>
      <c r="BE137" s="324"/>
      <c r="BF137" s="324"/>
      <c r="BG137" s="324"/>
      <c r="BH137" s="324"/>
      <c r="BI137" s="324"/>
      <c r="BJ137" s="324"/>
      <c r="BK137" s="324"/>
      <c r="BL137" s="324"/>
      <c r="BM137" s="324"/>
      <c r="BN137" s="324"/>
      <c r="BO137" s="324"/>
      <c r="BP137" s="324"/>
      <c r="BQ137" s="324"/>
      <c r="BR137" s="324"/>
      <c r="BS137" s="324"/>
      <c r="BT137" s="324"/>
      <c r="BU137" s="324"/>
      <c r="BV137" s="324"/>
      <c r="BW137" s="324"/>
      <c r="BX137" s="324"/>
      <c r="BY137" s="324"/>
      <c r="BZ137" s="324"/>
      <c r="CA137" s="324"/>
      <c r="CB137" s="324"/>
      <c r="CC137" s="326"/>
      <c r="CD137" s="326"/>
      <c r="CE137" s="326"/>
      <c r="CF137" s="326"/>
      <c r="CG137" s="326"/>
      <c r="CH137" s="326"/>
      <c r="CI137" s="326"/>
      <c r="CJ137" s="326"/>
      <c r="CK137" s="326"/>
      <c r="CL137" s="326"/>
      <c r="CM137" s="326"/>
      <c r="CN137" s="326"/>
      <c r="CO137" s="326"/>
      <c r="CP137" s="326"/>
      <c r="CQ137" s="326"/>
      <c r="CR137" s="326"/>
      <c r="CS137" s="326"/>
      <c r="CT137" s="326"/>
      <c r="CU137" s="326"/>
      <c r="CV137" s="326"/>
      <c r="CW137" s="326"/>
      <c r="CX137" s="326"/>
      <c r="CY137" s="326"/>
      <c r="CZ137" s="326"/>
      <c r="DA137" s="326"/>
      <c r="DB137" s="326"/>
      <c r="DC137" s="326"/>
      <c r="DD137" s="326"/>
      <c r="DE137" s="326"/>
      <c r="DF137" s="326"/>
      <c r="DG137" s="326"/>
      <c r="DH137" s="326"/>
      <c r="DI137" s="326"/>
      <c r="DJ137" s="326"/>
      <c r="DK137" s="326"/>
      <c r="DL137" s="326"/>
      <c r="DM137" s="326"/>
      <c r="DN137" s="326"/>
      <c r="DO137" s="326"/>
      <c r="DP137" s="326"/>
      <c r="DQ137" s="326"/>
    </row>
    <row r="138" s="309" customFormat="1" customHeight="1" spans="3:121">
      <c r="C138" s="328"/>
      <c r="D138" s="329"/>
      <c r="E138" s="329"/>
      <c r="G138" s="330"/>
      <c r="H138" s="331"/>
      <c r="I138" s="398"/>
      <c r="J138" s="399"/>
      <c r="K138" s="322"/>
      <c r="L138" s="322"/>
      <c r="M138" s="323"/>
      <c r="N138" s="323"/>
      <c r="O138" s="322"/>
      <c r="P138" s="322"/>
      <c r="Q138" s="323"/>
      <c r="S138" s="324"/>
      <c r="T138" s="324"/>
      <c r="U138" s="324"/>
      <c r="V138" s="324"/>
      <c r="W138" s="324"/>
      <c r="X138" s="324"/>
      <c r="Y138" s="324"/>
      <c r="Z138" s="324"/>
      <c r="AA138" s="530">
        <v>40964</v>
      </c>
      <c r="AB138" s="531">
        <v>0.59</v>
      </c>
      <c r="AC138" s="532">
        <v>54</v>
      </c>
      <c r="AD138" s="533">
        <v>5900</v>
      </c>
      <c r="AE138" s="533">
        <f t="shared" si="9"/>
        <v>5753.156</v>
      </c>
      <c r="AF138" s="534">
        <f t="shared" si="10"/>
        <v>5.753156</v>
      </c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4"/>
      <c r="BC138" s="324"/>
      <c r="BD138" s="324"/>
      <c r="BE138" s="324"/>
      <c r="BF138" s="324"/>
      <c r="BG138" s="324"/>
      <c r="BH138" s="324"/>
      <c r="BI138" s="324"/>
      <c r="BJ138" s="324"/>
      <c r="BK138" s="324"/>
      <c r="BL138" s="324"/>
      <c r="BM138" s="324"/>
      <c r="BN138" s="324"/>
      <c r="BO138" s="324"/>
      <c r="BP138" s="324"/>
      <c r="BQ138" s="324"/>
      <c r="BR138" s="324"/>
      <c r="BS138" s="324"/>
      <c r="BT138" s="324"/>
      <c r="BU138" s="324"/>
      <c r="BV138" s="324"/>
      <c r="BW138" s="324"/>
      <c r="BX138" s="324"/>
      <c r="BY138" s="324"/>
      <c r="BZ138" s="324"/>
      <c r="CA138" s="324"/>
      <c r="CB138" s="324"/>
      <c r="CC138" s="326"/>
      <c r="CD138" s="326"/>
      <c r="CE138" s="326"/>
      <c r="CF138" s="326"/>
      <c r="CG138" s="326"/>
      <c r="CH138" s="326"/>
      <c r="CI138" s="326"/>
      <c r="CJ138" s="326"/>
      <c r="CK138" s="326"/>
      <c r="CL138" s="326"/>
      <c r="CM138" s="326"/>
      <c r="CN138" s="326"/>
      <c r="CO138" s="326"/>
      <c r="CP138" s="326"/>
      <c r="CQ138" s="326"/>
      <c r="CR138" s="326"/>
      <c r="CS138" s="326"/>
      <c r="CT138" s="326"/>
      <c r="CU138" s="326"/>
      <c r="CV138" s="326"/>
      <c r="CW138" s="326"/>
      <c r="CX138" s="326"/>
      <c r="CY138" s="326"/>
      <c r="CZ138" s="326"/>
      <c r="DA138" s="326"/>
      <c r="DB138" s="326"/>
      <c r="DC138" s="326"/>
      <c r="DD138" s="326"/>
      <c r="DE138" s="326"/>
      <c r="DF138" s="326"/>
      <c r="DG138" s="326"/>
      <c r="DH138" s="326"/>
      <c r="DI138" s="326"/>
      <c r="DJ138" s="326"/>
      <c r="DK138" s="326"/>
      <c r="DL138" s="326"/>
      <c r="DM138" s="326"/>
      <c r="DN138" s="326"/>
      <c r="DO138" s="326"/>
      <c r="DP138" s="326"/>
      <c r="DQ138" s="326"/>
    </row>
    <row r="139" s="309" customFormat="1" customHeight="1" spans="3:121">
      <c r="C139" s="328"/>
      <c r="D139" s="329"/>
      <c r="E139" s="329"/>
      <c r="G139" s="330"/>
      <c r="H139" s="331"/>
      <c r="I139" s="398"/>
      <c r="J139" s="399"/>
      <c r="K139" s="322"/>
      <c r="L139" s="322"/>
      <c r="M139" s="323"/>
      <c r="N139" s="323"/>
      <c r="O139" s="322"/>
      <c r="P139" s="322"/>
      <c r="Q139" s="323"/>
      <c r="S139" s="324"/>
      <c r="T139" s="324"/>
      <c r="U139" s="324"/>
      <c r="V139" s="324"/>
      <c r="W139" s="324"/>
      <c r="X139" s="324"/>
      <c r="Y139" s="324"/>
      <c r="Z139" s="324"/>
      <c r="AA139" s="530">
        <v>40965</v>
      </c>
      <c r="AB139" s="531">
        <v>0.6</v>
      </c>
      <c r="AC139" s="532">
        <v>55</v>
      </c>
      <c r="AD139" s="533">
        <v>6000</v>
      </c>
      <c r="AE139" s="533">
        <f t="shared" si="9"/>
        <v>5850.3675</v>
      </c>
      <c r="AF139" s="534">
        <f t="shared" si="10"/>
        <v>5.8503675</v>
      </c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324"/>
      <c r="AY139" s="324"/>
      <c r="AZ139" s="324"/>
      <c r="BA139" s="324"/>
      <c r="BB139" s="324"/>
      <c r="BC139" s="324"/>
      <c r="BD139" s="324"/>
      <c r="BE139" s="324"/>
      <c r="BF139" s="324"/>
      <c r="BG139" s="324"/>
      <c r="BH139" s="324"/>
      <c r="BI139" s="324"/>
      <c r="BJ139" s="324"/>
      <c r="BK139" s="324"/>
      <c r="BL139" s="324"/>
      <c r="BM139" s="324"/>
      <c r="BN139" s="324"/>
      <c r="BO139" s="324"/>
      <c r="BP139" s="324"/>
      <c r="BQ139" s="324"/>
      <c r="BR139" s="324"/>
      <c r="BS139" s="324"/>
      <c r="BT139" s="324"/>
      <c r="BU139" s="324"/>
      <c r="BV139" s="324"/>
      <c r="BW139" s="324"/>
      <c r="BX139" s="324"/>
      <c r="BY139" s="324"/>
      <c r="BZ139" s="324"/>
      <c r="CA139" s="324"/>
      <c r="CB139" s="324"/>
      <c r="CC139" s="326"/>
      <c r="CD139" s="326"/>
      <c r="CE139" s="326"/>
      <c r="CF139" s="326"/>
      <c r="CG139" s="326"/>
      <c r="CH139" s="326"/>
      <c r="CI139" s="326"/>
      <c r="CJ139" s="326"/>
      <c r="CK139" s="326"/>
      <c r="CL139" s="326"/>
      <c r="CM139" s="326"/>
      <c r="CN139" s="326"/>
      <c r="CO139" s="326"/>
      <c r="CP139" s="326"/>
      <c r="CQ139" s="326"/>
      <c r="CR139" s="326"/>
      <c r="CS139" s="326"/>
      <c r="CT139" s="326"/>
      <c r="CU139" s="326"/>
      <c r="CV139" s="326"/>
      <c r="CW139" s="326"/>
      <c r="CX139" s="326"/>
      <c r="CY139" s="326"/>
      <c r="CZ139" s="326"/>
      <c r="DA139" s="326"/>
      <c r="DB139" s="326"/>
      <c r="DC139" s="326"/>
      <c r="DD139" s="326"/>
      <c r="DE139" s="326"/>
      <c r="DF139" s="326"/>
      <c r="DG139" s="326"/>
      <c r="DH139" s="326"/>
      <c r="DI139" s="326"/>
      <c r="DJ139" s="326"/>
      <c r="DK139" s="326"/>
      <c r="DL139" s="326"/>
      <c r="DM139" s="326"/>
      <c r="DN139" s="326"/>
      <c r="DO139" s="326"/>
      <c r="DP139" s="326"/>
      <c r="DQ139" s="326"/>
    </row>
    <row r="140" s="309" customFormat="1" customHeight="1" spans="3:121">
      <c r="C140" s="328"/>
      <c r="D140" s="329"/>
      <c r="E140" s="329"/>
      <c r="G140" s="330"/>
      <c r="H140" s="331"/>
      <c r="I140" s="398"/>
      <c r="J140" s="399"/>
      <c r="K140" s="322"/>
      <c r="L140" s="322"/>
      <c r="M140" s="323"/>
      <c r="N140" s="323"/>
      <c r="O140" s="322"/>
      <c r="P140" s="322"/>
      <c r="Q140" s="323"/>
      <c r="S140" s="324"/>
      <c r="T140" s="324"/>
      <c r="U140" s="324"/>
      <c r="V140" s="324"/>
      <c r="W140" s="324"/>
      <c r="X140" s="324"/>
      <c r="Y140" s="324"/>
      <c r="Z140" s="324"/>
      <c r="AA140" s="530">
        <v>40966</v>
      </c>
      <c r="AB140" s="531">
        <v>0.61</v>
      </c>
      <c r="AC140" s="532">
        <v>56</v>
      </c>
      <c r="AD140" s="533">
        <v>6100</v>
      </c>
      <c r="AE140" s="533">
        <f t="shared" si="9"/>
        <v>5945.7932</v>
      </c>
      <c r="AF140" s="534">
        <f t="shared" si="10"/>
        <v>5.9457932</v>
      </c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324"/>
      <c r="AY140" s="324"/>
      <c r="AZ140" s="324"/>
      <c r="BA140" s="324"/>
      <c r="BB140" s="324"/>
      <c r="BC140" s="324"/>
      <c r="BD140" s="324"/>
      <c r="BE140" s="324"/>
      <c r="BF140" s="324"/>
      <c r="BG140" s="324"/>
      <c r="BH140" s="324"/>
      <c r="BI140" s="324"/>
      <c r="BJ140" s="324"/>
      <c r="BK140" s="324"/>
      <c r="BL140" s="324"/>
      <c r="BM140" s="324"/>
      <c r="BN140" s="324"/>
      <c r="BO140" s="324"/>
      <c r="BP140" s="324"/>
      <c r="BQ140" s="324"/>
      <c r="BR140" s="324"/>
      <c r="BS140" s="324"/>
      <c r="BT140" s="324"/>
      <c r="BU140" s="324"/>
      <c r="BV140" s="324"/>
      <c r="BW140" s="324"/>
      <c r="BX140" s="324"/>
      <c r="BY140" s="324"/>
      <c r="BZ140" s="324"/>
      <c r="CA140" s="324"/>
      <c r="CB140" s="324"/>
      <c r="CC140" s="326"/>
      <c r="CD140" s="326"/>
      <c r="CE140" s="326"/>
      <c r="CF140" s="326"/>
      <c r="CG140" s="326"/>
      <c r="CH140" s="326"/>
      <c r="CI140" s="326"/>
      <c r="CJ140" s="326"/>
      <c r="CK140" s="326"/>
      <c r="CL140" s="326"/>
      <c r="CM140" s="326"/>
      <c r="CN140" s="326"/>
      <c r="CO140" s="326"/>
      <c r="CP140" s="326"/>
      <c r="CQ140" s="326"/>
      <c r="CR140" s="326"/>
      <c r="CS140" s="326"/>
      <c r="CT140" s="326"/>
      <c r="CU140" s="326"/>
      <c r="CV140" s="326"/>
      <c r="CW140" s="326"/>
      <c r="CX140" s="326"/>
      <c r="CY140" s="326"/>
      <c r="CZ140" s="326"/>
      <c r="DA140" s="326"/>
      <c r="DB140" s="326"/>
      <c r="DC140" s="326"/>
      <c r="DD140" s="326"/>
      <c r="DE140" s="326"/>
      <c r="DF140" s="326"/>
      <c r="DG140" s="326"/>
      <c r="DH140" s="326"/>
      <c r="DI140" s="326"/>
      <c r="DJ140" s="326"/>
      <c r="DK140" s="326"/>
      <c r="DL140" s="326"/>
      <c r="DM140" s="326"/>
      <c r="DN140" s="326"/>
      <c r="DO140" s="326"/>
      <c r="DP140" s="326"/>
      <c r="DQ140" s="326"/>
    </row>
    <row r="141" s="309" customFormat="1" customHeight="1" spans="3:121">
      <c r="C141" s="328"/>
      <c r="D141" s="329"/>
      <c r="E141" s="329"/>
      <c r="G141" s="330"/>
      <c r="H141" s="331"/>
      <c r="I141" s="398"/>
      <c r="J141" s="399"/>
      <c r="K141" s="322"/>
      <c r="L141" s="322"/>
      <c r="M141" s="323"/>
      <c r="N141" s="323"/>
      <c r="O141" s="322"/>
      <c r="P141" s="322"/>
      <c r="Q141" s="323"/>
      <c r="S141" s="324"/>
      <c r="T141" s="324"/>
      <c r="U141" s="324"/>
      <c r="V141" s="324"/>
      <c r="W141" s="324"/>
      <c r="X141" s="324"/>
      <c r="Y141" s="324"/>
      <c r="Z141" s="324"/>
      <c r="AA141" s="530">
        <v>40967</v>
      </c>
      <c r="AB141" s="531">
        <v>0.62</v>
      </c>
      <c r="AC141" s="532">
        <v>57</v>
      </c>
      <c r="AD141" s="533">
        <v>6200</v>
      </c>
      <c r="AE141" s="533">
        <f t="shared" si="9"/>
        <v>6039.3629</v>
      </c>
      <c r="AF141" s="534">
        <f t="shared" si="10"/>
        <v>6.0393629</v>
      </c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324"/>
      <c r="AY141" s="324"/>
      <c r="AZ141" s="324"/>
      <c r="BA141" s="324"/>
      <c r="BB141" s="324"/>
      <c r="BC141" s="324"/>
      <c r="BD141" s="324"/>
      <c r="BE141" s="324"/>
      <c r="BF141" s="324"/>
      <c r="BG141" s="324"/>
      <c r="BH141" s="324"/>
      <c r="BI141" s="324"/>
      <c r="BJ141" s="324"/>
      <c r="BK141" s="324"/>
      <c r="BL141" s="324"/>
      <c r="BM141" s="324"/>
      <c r="BN141" s="324"/>
      <c r="BO141" s="324"/>
      <c r="BP141" s="324"/>
      <c r="BQ141" s="324"/>
      <c r="BR141" s="324"/>
      <c r="BS141" s="324"/>
      <c r="BT141" s="324"/>
      <c r="BU141" s="324"/>
      <c r="BV141" s="324"/>
      <c r="BW141" s="324"/>
      <c r="BX141" s="324"/>
      <c r="BY141" s="324"/>
      <c r="BZ141" s="324"/>
      <c r="CA141" s="324"/>
      <c r="CB141" s="324"/>
      <c r="CC141" s="326"/>
      <c r="CD141" s="326"/>
      <c r="CE141" s="326"/>
      <c r="CF141" s="326"/>
      <c r="CG141" s="326"/>
      <c r="CH141" s="326"/>
      <c r="CI141" s="326"/>
      <c r="CJ141" s="326"/>
      <c r="CK141" s="326"/>
      <c r="CL141" s="326"/>
      <c r="CM141" s="326"/>
      <c r="CN141" s="326"/>
      <c r="CO141" s="326"/>
      <c r="CP141" s="326"/>
      <c r="CQ141" s="326"/>
      <c r="CR141" s="326"/>
      <c r="CS141" s="326"/>
      <c r="CT141" s="326"/>
      <c r="CU141" s="326"/>
      <c r="CV141" s="326"/>
      <c r="CW141" s="326"/>
      <c r="CX141" s="326"/>
      <c r="CY141" s="326"/>
      <c r="CZ141" s="326"/>
      <c r="DA141" s="326"/>
      <c r="DB141" s="326"/>
      <c r="DC141" s="326"/>
      <c r="DD141" s="326"/>
      <c r="DE141" s="326"/>
      <c r="DF141" s="326"/>
      <c r="DG141" s="326"/>
      <c r="DH141" s="326"/>
      <c r="DI141" s="326"/>
      <c r="DJ141" s="326"/>
      <c r="DK141" s="326"/>
      <c r="DL141" s="326"/>
      <c r="DM141" s="326"/>
      <c r="DN141" s="326"/>
      <c r="DO141" s="326"/>
      <c r="DP141" s="326"/>
      <c r="DQ141" s="326"/>
    </row>
    <row r="142" s="309" customFormat="1" customHeight="1" spans="3:121">
      <c r="C142" s="328"/>
      <c r="D142" s="329"/>
      <c r="E142" s="329"/>
      <c r="G142" s="330"/>
      <c r="H142" s="331"/>
      <c r="I142" s="398"/>
      <c r="J142" s="399"/>
      <c r="K142" s="322"/>
      <c r="L142" s="322"/>
      <c r="M142" s="323"/>
      <c r="N142" s="323"/>
      <c r="O142" s="322"/>
      <c r="P142" s="322"/>
      <c r="Q142" s="323"/>
      <c r="S142" s="324"/>
      <c r="T142" s="324"/>
      <c r="U142" s="324"/>
      <c r="V142" s="324"/>
      <c r="W142" s="324"/>
      <c r="X142" s="324"/>
      <c r="Y142" s="324"/>
      <c r="Z142" s="324"/>
      <c r="AA142" s="530">
        <v>40968</v>
      </c>
      <c r="AB142" s="531">
        <v>0.63</v>
      </c>
      <c r="AC142" s="532">
        <v>58</v>
      </c>
      <c r="AD142" s="533">
        <v>6300</v>
      </c>
      <c r="AE142" s="533">
        <f t="shared" si="9"/>
        <v>6131.0088</v>
      </c>
      <c r="AF142" s="534">
        <f t="shared" si="10"/>
        <v>6.1310088</v>
      </c>
      <c r="AG142" s="324"/>
      <c r="AH142" s="324"/>
      <c r="AI142" s="324"/>
      <c r="AJ142" s="324"/>
      <c r="AK142" s="324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4"/>
      <c r="AV142" s="324"/>
      <c r="AW142" s="324"/>
      <c r="AX142" s="324"/>
      <c r="AY142" s="324"/>
      <c r="AZ142" s="324"/>
      <c r="BA142" s="324"/>
      <c r="BB142" s="324"/>
      <c r="BC142" s="324"/>
      <c r="BD142" s="324"/>
      <c r="BE142" s="324"/>
      <c r="BF142" s="324"/>
      <c r="BG142" s="324"/>
      <c r="BH142" s="324"/>
      <c r="BI142" s="324"/>
      <c r="BJ142" s="324"/>
      <c r="BK142" s="324"/>
      <c r="BL142" s="324"/>
      <c r="BM142" s="324"/>
      <c r="BN142" s="324"/>
      <c r="BO142" s="324"/>
      <c r="BP142" s="324"/>
      <c r="BQ142" s="324"/>
      <c r="BR142" s="324"/>
      <c r="BS142" s="324"/>
      <c r="BT142" s="324"/>
      <c r="BU142" s="324"/>
      <c r="BV142" s="324"/>
      <c r="BW142" s="324"/>
      <c r="BX142" s="324"/>
      <c r="BY142" s="324"/>
      <c r="BZ142" s="324"/>
      <c r="CA142" s="324"/>
      <c r="CB142" s="324"/>
      <c r="CC142" s="326"/>
      <c r="CD142" s="326"/>
      <c r="CE142" s="326"/>
      <c r="CF142" s="326"/>
      <c r="CG142" s="326"/>
      <c r="CH142" s="326"/>
      <c r="CI142" s="326"/>
      <c r="CJ142" s="326"/>
      <c r="CK142" s="326"/>
      <c r="CL142" s="326"/>
      <c r="CM142" s="326"/>
      <c r="CN142" s="326"/>
      <c r="CO142" s="326"/>
      <c r="CP142" s="326"/>
      <c r="CQ142" s="326"/>
      <c r="CR142" s="326"/>
      <c r="CS142" s="326"/>
      <c r="CT142" s="326"/>
      <c r="CU142" s="326"/>
      <c r="CV142" s="326"/>
      <c r="CW142" s="326"/>
      <c r="CX142" s="326"/>
      <c r="CY142" s="326"/>
      <c r="CZ142" s="326"/>
      <c r="DA142" s="326"/>
      <c r="DB142" s="326"/>
      <c r="DC142" s="326"/>
      <c r="DD142" s="326"/>
      <c r="DE142" s="326"/>
      <c r="DF142" s="326"/>
      <c r="DG142" s="326"/>
      <c r="DH142" s="326"/>
      <c r="DI142" s="326"/>
      <c r="DJ142" s="326"/>
      <c r="DK142" s="326"/>
      <c r="DL142" s="326"/>
      <c r="DM142" s="326"/>
      <c r="DN142" s="326"/>
      <c r="DO142" s="326"/>
      <c r="DP142" s="326"/>
      <c r="DQ142" s="326"/>
    </row>
    <row r="143" s="309" customFormat="1" customHeight="1" spans="3:121">
      <c r="C143" s="328"/>
      <c r="D143" s="329"/>
      <c r="E143" s="329"/>
      <c r="G143" s="330"/>
      <c r="H143" s="331"/>
      <c r="I143" s="398"/>
      <c r="J143" s="399"/>
      <c r="K143" s="322"/>
      <c r="L143" s="322"/>
      <c r="M143" s="323"/>
      <c r="N143" s="323"/>
      <c r="O143" s="322"/>
      <c r="P143" s="322"/>
      <c r="Q143" s="323"/>
      <c r="S143" s="324"/>
      <c r="T143" s="324"/>
      <c r="U143" s="324"/>
      <c r="V143" s="324"/>
      <c r="W143" s="324"/>
      <c r="X143" s="324"/>
      <c r="Y143" s="324"/>
      <c r="Z143" s="324"/>
      <c r="AA143" s="530">
        <v>40969</v>
      </c>
      <c r="AB143" s="531">
        <v>0.64</v>
      </c>
      <c r="AC143" s="532">
        <v>59</v>
      </c>
      <c r="AD143" s="533">
        <v>6400</v>
      </c>
      <c r="AE143" s="533">
        <f t="shared" si="9"/>
        <v>6220.6655</v>
      </c>
      <c r="AF143" s="534">
        <f t="shared" si="10"/>
        <v>6.2206655</v>
      </c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324"/>
      <c r="AY143" s="324"/>
      <c r="AZ143" s="324"/>
      <c r="BA143" s="324"/>
      <c r="BB143" s="324"/>
      <c r="BC143" s="324"/>
      <c r="BD143" s="324"/>
      <c r="BE143" s="324"/>
      <c r="BF143" s="324"/>
      <c r="BG143" s="324"/>
      <c r="BH143" s="324"/>
      <c r="BI143" s="324"/>
      <c r="BJ143" s="324"/>
      <c r="BK143" s="324"/>
      <c r="BL143" s="324"/>
      <c r="BM143" s="324"/>
      <c r="BN143" s="324"/>
      <c r="BO143" s="324"/>
      <c r="BP143" s="324"/>
      <c r="BQ143" s="324"/>
      <c r="BR143" s="324"/>
      <c r="BS143" s="324"/>
      <c r="BT143" s="324"/>
      <c r="BU143" s="324"/>
      <c r="BV143" s="324"/>
      <c r="BW143" s="324"/>
      <c r="BX143" s="324"/>
      <c r="BY143" s="324"/>
      <c r="BZ143" s="324"/>
      <c r="CA143" s="324"/>
      <c r="CB143" s="324"/>
      <c r="CC143" s="326"/>
      <c r="CD143" s="326"/>
      <c r="CE143" s="326"/>
      <c r="CF143" s="326"/>
      <c r="CG143" s="326"/>
      <c r="CH143" s="326"/>
      <c r="CI143" s="326"/>
      <c r="CJ143" s="326"/>
      <c r="CK143" s="326"/>
      <c r="CL143" s="326"/>
      <c r="CM143" s="326"/>
      <c r="CN143" s="326"/>
      <c r="CO143" s="326"/>
      <c r="CP143" s="326"/>
      <c r="CQ143" s="326"/>
      <c r="CR143" s="326"/>
      <c r="CS143" s="326"/>
      <c r="CT143" s="326"/>
      <c r="CU143" s="326"/>
      <c r="CV143" s="326"/>
      <c r="CW143" s="326"/>
      <c r="CX143" s="326"/>
      <c r="CY143" s="326"/>
      <c r="CZ143" s="326"/>
      <c r="DA143" s="326"/>
      <c r="DB143" s="326"/>
      <c r="DC143" s="326"/>
      <c r="DD143" s="326"/>
      <c r="DE143" s="326"/>
      <c r="DF143" s="326"/>
      <c r="DG143" s="326"/>
      <c r="DH143" s="326"/>
      <c r="DI143" s="326"/>
      <c r="DJ143" s="326"/>
      <c r="DK143" s="326"/>
      <c r="DL143" s="326"/>
      <c r="DM143" s="326"/>
      <c r="DN143" s="326"/>
      <c r="DO143" s="326"/>
      <c r="DP143" s="326"/>
      <c r="DQ143" s="326"/>
    </row>
    <row r="144" s="309" customFormat="1" customHeight="1" spans="3:121">
      <c r="C144" s="328"/>
      <c r="D144" s="329"/>
      <c r="E144" s="329"/>
      <c r="G144" s="330"/>
      <c r="H144" s="331"/>
      <c r="I144" s="398"/>
      <c r="J144" s="399"/>
      <c r="K144" s="322"/>
      <c r="L144" s="322"/>
      <c r="M144" s="323"/>
      <c r="N144" s="323"/>
      <c r="O144" s="322"/>
      <c r="P144" s="322"/>
      <c r="Q144" s="323"/>
      <c r="S144" s="324"/>
      <c r="T144" s="324"/>
      <c r="U144" s="324"/>
      <c r="V144" s="324"/>
      <c r="W144" s="324"/>
      <c r="X144" s="324"/>
      <c r="Y144" s="324"/>
      <c r="Z144" s="324"/>
      <c r="AA144" s="530">
        <v>40970</v>
      </c>
      <c r="AB144" s="531">
        <v>0.65</v>
      </c>
      <c r="AC144" s="532">
        <v>60</v>
      </c>
      <c r="AD144" s="533">
        <v>6500</v>
      </c>
      <c r="AE144" s="533">
        <f t="shared" si="9"/>
        <v>6308.27</v>
      </c>
      <c r="AF144" s="534">
        <f t="shared" si="10"/>
        <v>6.30827</v>
      </c>
      <c r="AG144" s="324"/>
      <c r="AH144" s="324"/>
      <c r="AI144" s="324"/>
      <c r="AJ144" s="324"/>
      <c r="AK144" s="324"/>
      <c r="AL144" s="324"/>
      <c r="AM144" s="324"/>
      <c r="AN144" s="324"/>
      <c r="AO144" s="324"/>
      <c r="AP144" s="324"/>
      <c r="AQ144" s="324"/>
      <c r="AR144" s="324"/>
      <c r="AS144" s="324"/>
      <c r="AT144" s="324"/>
      <c r="AU144" s="324"/>
      <c r="AV144" s="324"/>
      <c r="AW144" s="324"/>
      <c r="AX144" s="324"/>
      <c r="AY144" s="324"/>
      <c r="AZ144" s="324"/>
      <c r="BA144" s="324"/>
      <c r="BB144" s="324"/>
      <c r="BC144" s="324"/>
      <c r="BD144" s="324"/>
      <c r="BE144" s="324"/>
      <c r="BF144" s="324"/>
      <c r="BG144" s="324"/>
      <c r="BH144" s="324"/>
      <c r="BI144" s="324"/>
      <c r="BJ144" s="324"/>
      <c r="BK144" s="324"/>
      <c r="BL144" s="324"/>
      <c r="BM144" s="324"/>
      <c r="BN144" s="324"/>
      <c r="BO144" s="324"/>
      <c r="BP144" s="324"/>
      <c r="BQ144" s="324"/>
      <c r="BR144" s="324"/>
      <c r="BS144" s="324"/>
      <c r="BT144" s="324"/>
      <c r="BU144" s="324"/>
      <c r="BV144" s="324"/>
      <c r="BW144" s="324"/>
      <c r="BX144" s="324"/>
      <c r="BY144" s="324"/>
      <c r="BZ144" s="324"/>
      <c r="CA144" s="324"/>
      <c r="CB144" s="324"/>
      <c r="CC144" s="326"/>
      <c r="CD144" s="326"/>
      <c r="CE144" s="326"/>
      <c r="CF144" s="326"/>
      <c r="CG144" s="326"/>
      <c r="CH144" s="326"/>
      <c r="CI144" s="326"/>
      <c r="CJ144" s="326"/>
      <c r="CK144" s="326"/>
      <c r="CL144" s="326"/>
      <c r="CM144" s="326"/>
      <c r="CN144" s="326"/>
      <c r="CO144" s="326"/>
      <c r="CP144" s="326"/>
      <c r="CQ144" s="326"/>
      <c r="CR144" s="326"/>
      <c r="CS144" s="326"/>
      <c r="CT144" s="326"/>
      <c r="CU144" s="326"/>
      <c r="CV144" s="326"/>
      <c r="CW144" s="326"/>
      <c r="CX144" s="326"/>
      <c r="CY144" s="326"/>
      <c r="CZ144" s="326"/>
      <c r="DA144" s="326"/>
      <c r="DB144" s="326"/>
      <c r="DC144" s="326"/>
      <c r="DD144" s="326"/>
      <c r="DE144" s="326"/>
      <c r="DF144" s="326"/>
      <c r="DG144" s="326"/>
      <c r="DH144" s="326"/>
      <c r="DI144" s="326"/>
      <c r="DJ144" s="326"/>
      <c r="DK144" s="326"/>
      <c r="DL144" s="326"/>
      <c r="DM144" s="326"/>
      <c r="DN144" s="326"/>
      <c r="DO144" s="326"/>
      <c r="DP144" s="326"/>
      <c r="DQ144" s="326"/>
    </row>
    <row r="145" s="309" customFormat="1" customHeight="1" spans="3:121">
      <c r="C145" s="328"/>
      <c r="D145" s="329"/>
      <c r="E145" s="329"/>
      <c r="G145" s="330"/>
      <c r="H145" s="331"/>
      <c r="I145" s="398"/>
      <c r="J145" s="399"/>
      <c r="K145" s="322"/>
      <c r="L145" s="322"/>
      <c r="M145" s="323"/>
      <c r="N145" s="323"/>
      <c r="O145" s="322"/>
      <c r="P145" s="322"/>
      <c r="Q145" s="323"/>
      <c r="S145" s="324"/>
      <c r="T145" s="324"/>
      <c r="U145" s="324"/>
      <c r="V145" s="324"/>
      <c r="W145" s="324"/>
      <c r="X145" s="324"/>
      <c r="Y145" s="324"/>
      <c r="Z145" s="324"/>
      <c r="AA145" s="530">
        <v>40971</v>
      </c>
      <c r="AB145" s="531">
        <v>0.66</v>
      </c>
      <c r="AC145" s="532">
        <v>61</v>
      </c>
      <c r="AD145" s="533">
        <v>6600</v>
      </c>
      <c r="AE145" s="533">
        <f t="shared" si="9"/>
        <v>6393.7617</v>
      </c>
      <c r="AF145" s="534">
        <f t="shared" si="10"/>
        <v>6.3937617</v>
      </c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324"/>
      <c r="AY145" s="324"/>
      <c r="AZ145" s="324"/>
      <c r="BA145" s="324"/>
      <c r="BB145" s="324"/>
      <c r="BC145" s="324"/>
      <c r="BD145" s="324"/>
      <c r="BE145" s="324"/>
      <c r="BF145" s="324"/>
      <c r="BG145" s="324"/>
      <c r="BH145" s="324"/>
      <c r="BI145" s="324"/>
      <c r="BJ145" s="324"/>
      <c r="BK145" s="324"/>
      <c r="BL145" s="324"/>
      <c r="BM145" s="324"/>
      <c r="BN145" s="324"/>
      <c r="BO145" s="324"/>
      <c r="BP145" s="324"/>
      <c r="BQ145" s="324"/>
      <c r="BR145" s="324"/>
      <c r="BS145" s="324"/>
      <c r="BT145" s="324"/>
      <c r="BU145" s="324"/>
      <c r="BV145" s="324"/>
      <c r="BW145" s="324"/>
      <c r="BX145" s="324"/>
      <c r="BY145" s="324"/>
      <c r="BZ145" s="324"/>
      <c r="CA145" s="324"/>
      <c r="CB145" s="324"/>
      <c r="CC145" s="326"/>
      <c r="CD145" s="326"/>
      <c r="CE145" s="326"/>
      <c r="CF145" s="326"/>
      <c r="CG145" s="326"/>
      <c r="CH145" s="326"/>
      <c r="CI145" s="326"/>
      <c r="CJ145" s="326"/>
      <c r="CK145" s="326"/>
      <c r="CL145" s="326"/>
      <c r="CM145" s="326"/>
      <c r="CN145" s="326"/>
      <c r="CO145" s="326"/>
      <c r="CP145" s="326"/>
      <c r="CQ145" s="326"/>
      <c r="CR145" s="326"/>
      <c r="CS145" s="326"/>
      <c r="CT145" s="326"/>
      <c r="CU145" s="326"/>
      <c r="CV145" s="326"/>
      <c r="CW145" s="326"/>
      <c r="CX145" s="326"/>
      <c r="CY145" s="326"/>
      <c r="CZ145" s="326"/>
      <c r="DA145" s="326"/>
      <c r="DB145" s="326"/>
      <c r="DC145" s="326"/>
      <c r="DD145" s="326"/>
      <c r="DE145" s="326"/>
      <c r="DF145" s="326"/>
      <c r="DG145" s="326"/>
      <c r="DH145" s="326"/>
      <c r="DI145" s="326"/>
      <c r="DJ145" s="326"/>
      <c r="DK145" s="326"/>
      <c r="DL145" s="326"/>
      <c r="DM145" s="326"/>
      <c r="DN145" s="326"/>
      <c r="DO145" s="326"/>
      <c r="DP145" s="326"/>
      <c r="DQ145" s="326"/>
    </row>
    <row r="146" s="309" customFormat="1" customHeight="1" spans="3:121">
      <c r="C146" s="328"/>
      <c r="D146" s="329"/>
      <c r="E146" s="329"/>
      <c r="G146" s="330"/>
      <c r="H146" s="331"/>
      <c r="I146" s="398"/>
      <c r="J146" s="399"/>
      <c r="K146" s="322"/>
      <c r="L146" s="322"/>
      <c r="M146" s="323"/>
      <c r="N146" s="323"/>
      <c r="O146" s="322"/>
      <c r="P146" s="322"/>
      <c r="Q146" s="323"/>
      <c r="S146" s="324"/>
      <c r="T146" s="324"/>
      <c r="U146" s="324"/>
      <c r="V146" s="324"/>
      <c r="W146" s="324"/>
      <c r="X146" s="324"/>
      <c r="Y146" s="324"/>
      <c r="Z146" s="324"/>
      <c r="AA146" s="530">
        <v>40972</v>
      </c>
      <c r="AB146" s="531">
        <v>0.67</v>
      </c>
      <c r="AC146" s="532">
        <v>62</v>
      </c>
      <c r="AD146" s="533">
        <v>6700</v>
      </c>
      <c r="AE146" s="533">
        <f t="shared" si="9"/>
        <v>6477.0824</v>
      </c>
      <c r="AF146" s="534">
        <f t="shared" si="10"/>
        <v>6.4770824</v>
      </c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4"/>
      <c r="BL146" s="324"/>
      <c r="BM146" s="324"/>
      <c r="BN146" s="324"/>
      <c r="BO146" s="324"/>
      <c r="BP146" s="324"/>
      <c r="BQ146" s="324"/>
      <c r="BR146" s="324"/>
      <c r="BS146" s="324"/>
      <c r="BT146" s="324"/>
      <c r="BU146" s="324"/>
      <c r="BV146" s="324"/>
      <c r="BW146" s="324"/>
      <c r="BX146" s="324"/>
      <c r="BY146" s="324"/>
      <c r="BZ146" s="324"/>
      <c r="CA146" s="324"/>
      <c r="CB146" s="324"/>
      <c r="CC146" s="326"/>
      <c r="CD146" s="326"/>
      <c r="CE146" s="326"/>
      <c r="CF146" s="326"/>
      <c r="CG146" s="326"/>
      <c r="CH146" s="326"/>
      <c r="CI146" s="326"/>
      <c r="CJ146" s="326"/>
      <c r="CK146" s="326"/>
      <c r="CL146" s="326"/>
      <c r="CM146" s="326"/>
      <c r="CN146" s="326"/>
      <c r="CO146" s="326"/>
      <c r="CP146" s="326"/>
      <c r="CQ146" s="326"/>
      <c r="CR146" s="326"/>
      <c r="CS146" s="326"/>
      <c r="CT146" s="326"/>
      <c r="CU146" s="326"/>
      <c r="CV146" s="326"/>
      <c r="CW146" s="326"/>
      <c r="CX146" s="326"/>
      <c r="CY146" s="326"/>
      <c r="CZ146" s="326"/>
      <c r="DA146" s="326"/>
      <c r="DB146" s="326"/>
      <c r="DC146" s="326"/>
      <c r="DD146" s="326"/>
      <c r="DE146" s="326"/>
      <c r="DF146" s="326"/>
      <c r="DG146" s="326"/>
      <c r="DH146" s="326"/>
      <c r="DI146" s="326"/>
      <c r="DJ146" s="326"/>
      <c r="DK146" s="326"/>
      <c r="DL146" s="326"/>
      <c r="DM146" s="326"/>
      <c r="DN146" s="326"/>
      <c r="DO146" s="326"/>
      <c r="DP146" s="326"/>
      <c r="DQ146" s="326"/>
    </row>
    <row r="147" s="309" customFormat="1" customHeight="1" spans="3:121">
      <c r="C147" s="328"/>
      <c r="D147" s="329"/>
      <c r="E147" s="329"/>
      <c r="G147" s="330"/>
      <c r="H147" s="331"/>
      <c r="I147" s="398"/>
      <c r="J147" s="399"/>
      <c r="K147" s="322"/>
      <c r="L147" s="322"/>
      <c r="M147" s="323"/>
      <c r="N147" s="323"/>
      <c r="O147" s="322"/>
      <c r="P147" s="322"/>
      <c r="Q147" s="323"/>
      <c r="S147" s="324"/>
      <c r="T147" s="324"/>
      <c r="U147" s="324"/>
      <c r="V147" s="324"/>
      <c r="W147" s="324"/>
      <c r="X147" s="324"/>
      <c r="Y147" s="324"/>
      <c r="Z147" s="324"/>
      <c r="AA147" s="530">
        <v>40973</v>
      </c>
      <c r="AB147" s="531">
        <v>0.68</v>
      </c>
      <c r="AC147" s="532">
        <v>63</v>
      </c>
      <c r="AD147" s="533">
        <v>6800</v>
      </c>
      <c r="AE147" s="533">
        <f t="shared" si="9"/>
        <v>6558.1763</v>
      </c>
      <c r="AF147" s="534">
        <f t="shared" si="10"/>
        <v>6.5581763</v>
      </c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4"/>
      <c r="BL147" s="324"/>
      <c r="BM147" s="324"/>
      <c r="BN147" s="324"/>
      <c r="BO147" s="324"/>
      <c r="BP147" s="324"/>
      <c r="BQ147" s="324"/>
      <c r="BR147" s="324"/>
      <c r="BS147" s="324"/>
      <c r="BT147" s="324"/>
      <c r="BU147" s="324"/>
      <c r="BV147" s="324"/>
      <c r="BW147" s="324"/>
      <c r="BX147" s="324"/>
      <c r="BY147" s="324"/>
      <c r="BZ147" s="324"/>
      <c r="CA147" s="324"/>
      <c r="CB147" s="324"/>
      <c r="CC147" s="326"/>
      <c r="CD147" s="326"/>
      <c r="CE147" s="326"/>
      <c r="CF147" s="326"/>
      <c r="CG147" s="326"/>
      <c r="CH147" s="326"/>
      <c r="CI147" s="326"/>
      <c r="CJ147" s="326"/>
      <c r="CK147" s="326"/>
      <c r="CL147" s="326"/>
      <c r="CM147" s="326"/>
      <c r="CN147" s="326"/>
      <c r="CO147" s="326"/>
      <c r="CP147" s="326"/>
      <c r="CQ147" s="326"/>
      <c r="CR147" s="326"/>
      <c r="CS147" s="326"/>
      <c r="CT147" s="326"/>
      <c r="CU147" s="326"/>
      <c r="CV147" s="326"/>
      <c r="CW147" s="326"/>
      <c r="CX147" s="326"/>
      <c r="CY147" s="326"/>
      <c r="CZ147" s="326"/>
      <c r="DA147" s="326"/>
      <c r="DB147" s="326"/>
      <c r="DC147" s="326"/>
      <c r="DD147" s="326"/>
      <c r="DE147" s="326"/>
      <c r="DF147" s="326"/>
      <c r="DG147" s="326"/>
      <c r="DH147" s="326"/>
      <c r="DI147" s="326"/>
      <c r="DJ147" s="326"/>
      <c r="DK147" s="326"/>
      <c r="DL147" s="326"/>
      <c r="DM147" s="326"/>
      <c r="DN147" s="326"/>
      <c r="DO147" s="326"/>
      <c r="DP147" s="326"/>
      <c r="DQ147" s="326"/>
    </row>
    <row r="148" s="309" customFormat="1" customHeight="1" spans="3:121">
      <c r="C148" s="328"/>
      <c r="D148" s="329"/>
      <c r="E148" s="329"/>
      <c r="G148" s="330"/>
      <c r="H148" s="331"/>
      <c r="I148" s="398"/>
      <c r="J148" s="399"/>
      <c r="K148" s="322"/>
      <c r="L148" s="322"/>
      <c r="M148" s="323"/>
      <c r="N148" s="323"/>
      <c r="O148" s="322"/>
      <c r="P148" s="322"/>
      <c r="Q148" s="323"/>
      <c r="S148" s="324"/>
      <c r="T148" s="324"/>
      <c r="U148" s="324"/>
      <c r="V148" s="324"/>
      <c r="W148" s="324"/>
      <c r="X148" s="324"/>
      <c r="Y148" s="324"/>
      <c r="Z148" s="324"/>
      <c r="AA148" s="530">
        <v>40974</v>
      </c>
      <c r="AB148" s="531">
        <v>0.69</v>
      </c>
      <c r="AC148" s="532">
        <v>64</v>
      </c>
      <c r="AD148" s="533">
        <v>6900</v>
      </c>
      <c r="AE148" s="533">
        <f t="shared" si="9"/>
        <v>6636.99</v>
      </c>
      <c r="AF148" s="534">
        <f t="shared" si="10"/>
        <v>6.63699</v>
      </c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324"/>
      <c r="AY148" s="324"/>
      <c r="AZ148" s="324"/>
      <c r="BA148" s="324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4"/>
      <c r="BL148" s="324"/>
      <c r="BM148" s="324"/>
      <c r="BN148" s="324"/>
      <c r="BO148" s="324"/>
      <c r="BP148" s="324"/>
      <c r="BQ148" s="324"/>
      <c r="BR148" s="324"/>
      <c r="BS148" s="324"/>
      <c r="BT148" s="324"/>
      <c r="BU148" s="324"/>
      <c r="BV148" s="324"/>
      <c r="BW148" s="324"/>
      <c r="BX148" s="324"/>
      <c r="BY148" s="324"/>
      <c r="BZ148" s="324"/>
      <c r="CA148" s="324"/>
      <c r="CB148" s="324"/>
      <c r="CC148" s="326"/>
      <c r="CD148" s="326"/>
      <c r="CE148" s="326"/>
      <c r="CF148" s="326"/>
      <c r="CG148" s="326"/>
      <c r="CH148" s="326"/>
      <c r="CI148" s="326"/>
      <c r="CJ148" s="326"/>
      <c r="CK148" s="326"/>
      <c r="CL148" s="326"/>
      <c r="CM148" s="326"/>
      <c r="CN148" s="326"/>
      <c r="CO148" s="326"/>
      <c r="CP148" s="326"/>
      <c r="CQ148" s="326"/>
      <c r="CR148" s="326"/>
      <c r="CS148" s="326"/>
      <c r="CT148" s="326"/>
      <c r="CU148" s="326"/>
      <c r="CV148" s="326"/>
      <c r="CW148" s="326"/>
      <c r="CX148" s="326"/>
      <c r="CY148" s="326"/>
      <c r="CZ148" s="326"/>
      <c r="DA148" s="326"/>
      <c r="DB148" s="326"/>
      <c r="DC148" s="326"/>
      <c r="DD148" s="326"/>
      <c r="DE148" s="326"/>
      <c r="DF148" s="326"/>
      <c r="DG148" s="326"/>
      <c r="DH148" s="326"/>
      <c r="DI148" s="326"/>
      <c r="DJ148" s="326"/>
      <c r="DK148" s="326"/>
      <c r="DL148" s="326"/>
      <c r="DM148" s="326"/>
      <c r="DN148" s="326"/>
      <c r="DO148" s="326"/>
      <c r="DP148" s="326"/>
      <c r="DQ148" s="326"/>
    </row>
    <row r="149" s="309" customFormat="1" customHeight="1" spans="3:121">
      <c r="C149" s="328"/>
      <c r="D149" s="329"/>
      <c r="E149" s="329"/>
      <c r="G149" s="330"/>
      <c r="H149" s="331"/>
      <c r="I149" s="398"/>
      <c r="J149" s="399"/>
      <c r="K149" s="322"/>
      <c r="L149" s="322"/>
      <c r="M149" s="323"/>
      <c r="N149" s="323"/>
      <c r="O149" s="322"/>
      <c r="P149" s="322"/>
      <c r="Q149" s="323"/>
      <c r="S149" s="324"/>
      <c r="T149" s="324"/>
      <c r="U149" s="324"/>
      <c r="V149" s="324"/>
      <c r="W149" s="324"/>
      <c r="X149" s="324"/>
      <c r="Y149" s="324"/>
      <c r="Z149" s="324"/>
      <c r="AA149" s="530">
        <v>40975</v>
      </c>
      <c r="AB149" s="531">
        <v>0.7</v>
      </c>
      <c r="AC149" s="532">
        <v>65</v>
      </c>
      <c r="AD149" s="533">
        <v>7000</v>
      </c>
      <c r="AE149" s="533">
        <f t="shared" si="9"/>
        <v>6713.4725</v>
      </c>
      <c r="AF149" s="534">
        <f t="shared" si="10"/>
        <v>6.7134725</v>
      </c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324"/>
      <c r="AY149" s="324"/>
      <c r="AZ149" s="324"/>
      <c r="BA149" s="324"/>
      <c r="BB149" s="324"/>
      <c r="BC149" s="324"/>
      <c r="BD149" s="324"/>
      <c r="BE149" s="324"/>
      <c r="BF149" s="324"/>
      <c r="BG149" s="324"/>
      <c r="BH149" s="324"/>
      <c r="BI149" s="324"/>
      <c r="BJ149" s="324"/>
      <c r="BK149" s="324"/>
      <c r="BL149" s="324"/>
      <c r="BM149" s="324"/>
      <c r="BN149" s="324"/>
      <c r="BO149" s="324"/>
      <c r="BP149" s="324"/>
      <c r="BQ149" s="324"/>
      <c r="BR149" s="324"/>
      <c r="BS149" s="324"/>
      <c r="BT149" s="324"/>
      <c r="BU149" s="324"/>
      <c r="BV149" s="324"/>
      <c r="BW149" s="324"/>
      <c r="BX149" s="324"/>
      <c r="BY149" s="324"/>
      <c r="BZ149" s="324"/>
      <c r="CA149" s="324"/>
      <c r="CB149" s="324"/>
      <c r="CC149" s="326"/>
      <c r="CD149" s="326"/>
      <c r="CE149" s="326"/>
      <c r="CF149" s="326"/>
      <c r="CG149" s="326"/>
      <c r="CH149" s="326"/>
      <c r="CI149" s="326"/>
      <c r="CJ149" s="326"/>
      <c r="CK149" s="326"/>
      <c r="CL149" s="326"/>
      <c r="CM149" s="326"/>
      <c r="CN149" s="326"/>
      <c r="CO149" s="326"/>
      <c r="CP149" s="326"/>
      <c r="CQ149" s="326"/>
      <c r="CR149" s="326"/>
      <c r="CS149" s="326"/>
      <c r="CT149" s="326"/>
      <c r="CU149" s="326"/>
      <c r="CV149" s="326"/>
      <c r="CW149" s="326"/>
      <c r="CX149" s="326"/>
      <c r="CY149" s="326"/>
      <c r="CZ149" s="326"/>
      <c r="DA149" s="326"/>
      <c r="DB149" s="326"/>
      <c r="DC149" s="326"/>
      <c r="DD149" s="326"/>
      <c r="DE149" s="326"/>
      <c r="DF149" s="326"/>
      <c r="DG149" s="326"/>
      <c r="DH149" s="326"/>
      <c r="DI149" s="326"/>
      <c r="DJ149" s="326"/>
      <c r="DK149" s="326"/>
      <c r="DL149" s="326"/>
      <c r="DM149" s="326"/>
      <c r="DN149" s="326"/>
      <c r="DO149" s="326"/>
      <c r="DP149" s="326"/>
      <c r="DQ149" s="326"/>
    </row>
    <row r="150" s="309" customFormat="1" customHeight="1" spans="3:121">
      <c r="C150" s="328"/>
      <c r="D150" s="329"/>
      <c r="E150" s="329"/>
      <c r="G150" s="330"/>
      <c r="H150" s="331"/>
      <c r="I150" s="398"/>
      <c r="J150" s="399"/>
      <c r="K150" s="322"/>
      <c r="L150" s="322"/>
      <c r="M150" s="323"/>
      <c r="N150" s="323"/>
      <c r="O150" s="322"/>
      <c r="P150" s="322"/>
      <c r="Q150" s="323"/>
      <c r="S150" s="324"/>
      <c r="T150" s="324"/>
      <c r="U150" s="324"/>
      <c r="V150" s="324"/>
      <c r="W150" s="324"/>
      <c r="X150" s="324"/>
      <c r="Y150" s="324"/>
      <c r="Z150" s="324"/>
      <c r="AA150" s="530">
        <v>40976</v>
      </c>
      <c r="AB150" s="531">
        <v>0.71</v>
      </c>
      <c r="AC150" s="532">
        <v>66</v>
      </c>
      <c r="AD150" s="533">
        <v>7100</v>
      </c>
      <c r="AE150" s="533">
        <f t="shared" ref="AE150:AE203" si="11">(0.0001*(AC150^4))-(0.0339*(AC150^3))+(2.8855*(AC150^2))+(20.018*AC150)+745.79</f>
        <v>6787.5752</v>
      </c>
      <c r="AF150" s="534">
        <f t="shared" ref="AF150:AF203" si="12">AE150/1000</f>
        <v>6.7875752</v>
      </c>
      <c r="AG150" s="32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324"/>
      <c r="AY150" s="324"/>
      <c r="AZ150" s="324"/>
      <c r="BA150" s="324"/>
      <c r="BB150" s="324"/>
      <c r="BC150" s="324"/>
      <c r="BD150" s="324"/>
      <c r="BE150" s="324"/>
      <c r="BF150" s="324"/>
      <c r="BG150" s="324"/>
      <c r="BH150" s="324"/>
      <c r="BI150" s="324"/>
      <c r="BJ150" s="324"/>
      <c r="BK150" s="324"/>
      <c r="BL150" s="324"/>
      <c r="BM150" s="324"/>
      <c r="BN150" s="324"/>
      <c r="BO150" s="324"/>
      <c r="BP150" s="324"/>
      <c r="BQ150" s="324"/>
      <c r="BR150" s="324"/>
      <c r="BS150" s="324"/>
      <c r="BT150" s="324"/>
      <c r="BU150" s="324"/>
      <c r="BV150" s="324"/>
      <c r="BW150" s="324"/>
      <c r="BX150" s="324"/>
      <c r="BY150" s="324"/>
      <c r="BZ150" s="324"/>
      <c r="CA150" s="324"/>
      <c r="CB150" s="324"/>
      <c r="CC150" s="326"/>
      <c r="CD150" s="326"/>
      <c r="CE150" s="326"/>
      <c r="CF150" s="326"/>
      <c r="CG150" s="326"/>
      <c r="CH150" s="326"/>
      <c r="CI150" s="326"/>
      <c r="CJ150" s="326"/>
      <c r="CK150" s="326"/>
      <c r="CL150" s="326"/>
      <c r="CM150" s="326"/>
      <c r="CN150" s="326"/>
      <c r="CO150" s="326"/>
      <c r="CP150" s="326"/>
      <c r="CQ150" s="326"/>
      <c r="CR150" s="326"/>
      <c r="CS150" s="326"/>
      <c r="CT150" s="326"/>
      <c r="CU150" s="326"/>
      <c r="CV150" s="326"/>
      <c r="CW150" s="326"/>
      <c r="CX150" s="326"/>
      <c r="CY150" s="326"/>
      <c r="CZ150" s="326"/>
      <c r="DA150" s="326"/>
      <c r="DB150" s="326"/>
      <c r="DC150" s="326"/>
      <c r="DD150" s="326"/>
      <c r="DE150" s="326"/>
      <c r="DF150" s="326"/>
      <c r="DG150" s="326"/>
      <c r="DH150" s="326"/>
      <c r="DI150" s="326"/>
      <c r="DJ150" s="326"/>
      <c r="DK150" s="326"/>
      <c r="DL150" s="326"/>
      <c r="DM150" s="326"/>
      <c r="DN150" s="326"/>
      <c r="DO150" s="326"/>
      <c r="DP150" s="326"/>
      <c r="DQ150" s="326"/>
    </row>
    <row r="151" s="309" customFormat="1" customHeight="1" spans="3:121">
      <c r="C151" s="328"/>
      <c r="D151" s="329"/>
      <c r="E151" s="329"/>
      <c r="G151" s="330"/>
      <c r="H151" s="331"/>
      <c r="I151" s="398"/>
      <c r="J151" s="399"/>
      <c r="K151" s="322"/>
      <c r="L151" s="322"/>
      <c r="M151" s="323"/>
      <c r="N151" s="323"/>
      <c r="O151" s="322"/>
      <c r="P151" s="322"/>
      <c r="Q151" s="323"/>
      <c r="S151" s="324"/>
      <c r="T151" s="324"/>
      <c r="U151" s="324"/>
      <c r="V151" s="324"/>
      <c r="W151" s="324"/>
      <c r="X151" s="324"/>
      <c r="Y151" s="324"/>
      <c r="Z151" s="324"/>
      <c r="AA151" s="530">
        <v>40977</v>
      </c>
      <c r="AB151" s="531">
        <v>0.72</v>
      </c>
      <c r="AC151" s="532">
        <v>67</v>
      </c>
      <c r="AD151" s="533">
        <v>7200</v>
      </c>
      <c r="AE151" s="533">
        <f t="shared" si="11"/>
        <v>6859.2519</v>
      </c>
      <c r="AF151" s="534">
        <f t="shared" si="12"/>
        <v>6.8592519</v>
      </c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4"/>
      <c r="BL151" s="324"/>
      <c r="BM151" s="324"/>
      <c r="BN151" s="324"/>
      <c r="BO151" s="324"/>
      <c r="BP151" s="324"/>
      <c r="BQ151" s="324"/>
      <c r="BR151" s="324"/>
      <c r="BS151" s="324"/>
      <c r="BT151" s="324"/>
      <c r="BU151" s="324"/>
      <c r="BV151" s="324"/>
      <c r="BW151" s="324"/>
      <c r="BX151" s="324"/>
      <c r="BY151" s="324"/>
      <c r="BZ151" s="324"/>
      <c r="CA151" s="324"/>
      <c r="CB151" s="324"/>
      <c r="CC151" s="326"/>
      <c r="CD151" s="326"/>
      <c r="CE151" s="326"/>
      <c r="CF151" s="326"/>
      <c r="CG151" s="326"/>
      <c r="CH151" s="326"/>
      <c r="CI151" s="326"/>
      <c r="CJ151" s="326"/>
      <c r="CK151" s="326"/>
      <c r="CL151" s="326"/>
      <c r="CM151" s="326"/>
      <c r="CN151" s="326"/>
      <c r="CO151" s="326"/>
      <c r="CP151" s="326"/>
      <c r="CQ151" s="326"/>
      <c r="CR151" s="326"/>
      <c r="CS151" s="326"/>
      <c r="CT151" s="326"/>
      <c r="CU151" s="326"/>
      <c r="CV151" s="326"/>
      <c r="CW151" s="326"/>
      <c r="CX151" s="326"/>
      <c r="CY151" s="326"/>
      <c r="CZ151" s="326"/>
      <c r="DA151" s="326"/>
      <c r="DB151" s="326"/>
      <c r="DC151" s="326"/>
      <c r="DD151" s="326"/>
      <c r="DE151" s="326"/>
      <c r="DF151" s="326"/>
      <c r="DG151" s="326"/>
      <c r="DH151" s="326"/>
      <c r="DI151" s="326"/>
      <c r="DJ151" s="326"/>
      <c r="DK151" s="326"/>
      <c r="DL151" s="326"/>
      <c r="DM151" s="326"/>
      <c r="DN151" s="326"/>
      <c r="DO151" s="326"/>
      <c r="DP151" s="326"/>
      <c r="DQ151" s="326"/>
    </row>
    <row r="152" s="309" customFormat="1" customHeight="1" spans="3:121">
      <c r="C152" s="328"/>
      <c r="D152" s="329"/>
      <c r="E152" s="329"/>
      <c r="G152" s="330"/>
      <c r="H152" s="331"/>
      <c r="I152" s="398"/>
      <c r="J152" s="399"/>
      <c r="K152" s="322"/>
      <c r="L152" s="322"/>
      <c r="M152" s="323"/>
      <c r="N152" s="323"/>
      <c r="O152" s="322"/>
      <c r="P152" s="322"/>
      <c r="Q152" s="323"/>
      <c r="S152" s="324"/>
      <c r="T152" s="324"/>
      <c r="U152" s="324"/>
      <c r="V152" s="324"/>
      <c r="W152" s="324"/>
      <c r="X152" s="324"/>
      <c r="Y152" s="324"/>
      <c r="Z152" s="324"/>
      <c r="AA152" s="530">
        <v>40978</v>
      </c>
      <c r="AB152" s="531">
        <v>0.73</v>
      </c>
      <c r="AC152" s="532">
        <v>68</v>
      </c>
      <c r="AD152" s="533">
        <v>7300</v>
      </c>
      <c r="AE152" s="533">
        <f t="shared" si="11"/>
        <v>6928.4588</v>
      </c>
      <c r="AF152" s="534">
        <f t="shared" si="12"/>
        <v>6.9284588</v>
      </c>
      <c r="AG152" s="324"/>
      <c r="AH152" s="324"/>
      <c r="AI152" s="324"/>
      <c r="AJ152" s="324"/>
      <c r="AK152" s="324"/>
      <c r="AL152" s="324"/>
      <c r="AM152" s="324"/>
      <c r="AN152" s="324"/>
      <c r="AO152" s="324"/>
      <c r="AP152" s="324"/>
      <c r="AQ152" s="324"/>
      <c r="AR152" s="324"/>
      <c r="AS152" s="324"/>
      <c r="AT152" s="324"/>
      <c r="AU152" s="324"/>
      <c r="AV152" s="324"/>
      <c r="AW152" s="324"/>
      <c r="AX152" s="324"/>
      <c r="AY152" s="324"/>
      <c r="AZ152" s="324"/>
      <c r="BA152" s="324"/>
      <c r="BB152" s="324"/>
      <c r="BC152" s="324"/>
      <c r="BD152" s="324"/>
      <c r="BE152" s="324"/>
      <c r="BF152" s="324"/>
      <c r="BG152" s="324"/>
      <c r="BH152" s="324"/>
      <c r="BI152" s="324"/>
      <c r="BJ152" s="324"/>
      <c r="BK152" s="324"/>
      <c r="BL152" s="324"/>
      <c r="BM152" s="324"/>
      <c r="BN152" s="324"/>
      <c r="BO152" s="324"/>
      <c r="BP152" s="324"/>
      <c r="BQ152" s="324"/>
      <c r="BR152" s="324"/>
      <c r="BS152" s="324"/>
      <c r="BT152" s="324"/>
      <c r="BU152" s="324"/>
      <c r="BV152" s="324"/>
      <c r="BW152" s="324"/>
      <c r="BX152" s="324"/>
      <c r="BY152" s="324"/>
      <c r="BZ152" s="324"/>
      <c r="CA152" s="324"/>
      <c r="CB152" s="324"/>
      <c r="CC152" s="326"/>
      <c r="CD152" s="326"/>
      <c r="CE152" s="326"/>
      <c r="CF152" s="326"/>
      <c r="CG152" s="326"/>
      <c r="CH152" s="326"/>
      <c r="CI152" s="326"/>
      <c r="CJ152" s="326"/>
      <c r="CK152" s="326"/>
      <c r="CL152" s="326"/>
      <c r="CM152" s="326"/>
      <c r="CN152" s="326"/>
      <c r="CO152" s="326"/>
      <c r="CP152" s="326"/>
      <c r="CQ152" s="326"/>
      <c r="CR152" s="326"/>
      <c r="CS152" s="326"/>
      <c r="CT152" s="326"/>
      <c r="CU152" s="326"/>
      <c r="CV152" s="326"/>
      <c r="CW152" s="326"/>
      <c r="CX152" s="326"/>
      <c r="CY152" s="326"/>
      <c r="CZ152" s="326"/>
      <c r="DA152" s="326"/>
      <c r="DB152" s="326"/>
      <c r="DC152" s="326"/>
      <c r="DD152" s="326"/>
      <c r="DE152" s="326"/>
      <c r="DF152" s="326"/>
      <c r="DG152" s="326"/>
      <c r="DH152" s="326"/>
      <c r="DI152" s="326"/>
      <c r="DJ152" s="326"/>
      <c r="DK152" s="326"/>
      <c r="DL152" s="326"/>
      <c r="DM152" s="326"/>
      <c r="DN152" s="326"/>
      <c r="DO152" s="326"/>
      <c r="DP152" s="326"/>
      <c r="DQ152" s="326"/>
    </row>
    <row r="153" s="309" customFormat="1" customHeight="1" spans="3:121">
      <c r="C153" s="328"/>
      <c r="D153" s="329"/>
      <c r="E153" s="329"/>
      <c r="G153" s="330"/>
      <c r="H153" s="331"/>
      <c r="I153" s="398"/>
      <c r="J153" s="399"/>
      <c r="K153" s="322"/>
      <c r="L153" s="322"/>
      <c r="M153" s="323"/>
      <c r="N153" s="323"/>
      <c r="O153" s="322"/>
      <c r="P153" s="322"/>
      <c r="Q153" s="323"/>
      <c r="S153" s="324"/>
      <c r="T153" s="324"/>
      <c r="U153" s="324"/>
      <c r="V153" s="324"/>
      <c r="W153" s="324"/>
      <c r="X153" s="324"/>
      <c r="Y153" s="324"/>
      <c r="Z153" s="324"/>
      <c r="AA153" s="530">
        <v>40979</v>
      </c>
      <c r="AB153" s="531">
        <v>0.74</v>
      </c>
      <c r="AC153" s="532">
        <v>69</v>
      </c>
      <c r="AD153" s="533">
        <v>7400</v>
      </c>
      <c r="AE153" s="533">
        <f t="shared" si="11"/>
        <v>6995.1545</v>
      </c>
      <c r="AF153" s="534">
        <f t="shared" si="12"/>
        <v>6.9951545</v>
      </c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4"/>
      <c r="AW153" s="324"/>
      <c r="AX153" s="324"/>
      <c r="AY153" s="324"/>
      <c r="AZ153" s="324"/>
      <c r="BA153" s="324"/>
      <c r="BB153" s="324"/>
      <c r="BC153" s="324"/>
      <c r="BD153" s="324"/>
      <c r="BE153" s="324"/>
      <c r="BF153" s="324"/>
      <c r="BG153" s="324"/>
      <c r="BH153" s="324"/>
      <c r="BI153" s="324"/>
      <c r="BJ153" s="324"/>
      <c r="BK153" s="324"/>
      <c r="BL153" s="324"/>
      <c r="BM153" s="324"/>
      <c r="BN153" s="324"/>
      <c r="BO153" s="324"/>
      <c r="BP153" s="324"/>
      <c r="BQ153" s="324"/>
      <c r="BR153" s="324"/>
      <c r="BS153" s="324"/>
      <c r="BT153" s="324"/>
      <c r="BU153" s="324"/>
      <c r="BV153" s="324"/>
      <c r="BW153" s="324"/>
      <c r="BX153" s="324"/>
      <c r="BY153" s="324"/>
      <c r="BZ153" s="324"/>
      <c r="CA153" s="324"/>
      <c r="CB153" s="324"/>
      <c r="CC153" s="326"/>
      <c r="CD153" s="326"/>
      <c r="CE153" s="326"/>
      <c r="CF153" s="326"/>
      <c r="CG153" s="326"/>
      <c r="CH153" s="326"/>
      <c r="CI153" s="326"/>
      <c r="CJ153" s="326"/>
      <c r="CK153" s="326"/>
      <c r="CL153" s="326"/>
      <c r="CM153" s="326"/>
      <c r="CN153" s="326"/>
      <c r="CO153" s="326"/>
      <c r="CP153" s="326"/>
      <c r="CQ153" s="326"/>
      <c r="CR153" s="326"/>
      <c r="CS153" s="326"/>
      <c r="CT153" s="326"/>
      <c r="CU153" s="326"/>
      <c r="CV153" s="326"/>
      <c r="CW153" s="326"/>
      <c r="CX153" s="326"/>
      <c r="CY153" s="326"/>
      <c r="CZ153" s="326"/>
      <c r="DA153" s="326"/>
      <c r="DB153" s="326"/>
      <c r="DC153" s="326"/>
      <c r="DD153" s="326"/>
      <c r="DE153" s="326"/>
      <c r="DF153" s="326"/>
      <c r="DG153" s="326"/>
      <c r="DH153" s="326"/>
      <c r="DI153" s="326"/>
      <c r="DJ153" s="326"/>
      <c r="DK153" s="326"/>
      <c r="DL153" s="326"/>
      <c r="DM153" s="326"/>
      <c r="DN153" s="326"/>
      <c r="DO153" s="326"/>
      <c r="DP153" s="326"/>
      <c r="DQ153" s="326"/>
    </row>
    <row r="154" s="309" customFormat="1" customHeight="1" spans="3:121">
      <c r="C154" s="328"/>
      <c r="D154" s="329"/>
      <c r="E154" s="329"/>
      <c r="G154" s="330"/>
      <c r="H154" s="331"/>
      <c r="I154" s="398"/>
      <c r="J154" s="399"/>
      <c r="K154" s="322"/>
      <c r="L154" s="322"/>
      <c r="M154" s="323"/>
      <c r="N154" s="323"/>
      <c r="O154" s="322"/>
      <c r="P154" s="322"/>
      <c r="Q154" s="323"/>
      <c r="S154" s="324"/>
      <c r="T154" s="324"/>
      <c r="U154" s="324"/>
      <c r="V154" s="324"/>
      <c r="W154" s="324"/>
      <c r="X154" s="324"/>
      <c r="Y154" s="324"/>
      <c r="Z154" s="324"/>
      <c r="AA154" s="530">
        <v>40980</v>
      </c>
      <c r="AB154" s="531">
        <v>0.75</v>
      </c>
      <c r="AC154" s="532">
        <v>70</v>
      </c>
      <c r="AD154" s="533">
        <v>7500</v>
      </c>
      <c r="AE154" s="533">
        <f t="shared" si="11"/>
        <v>7059.3</v>
      </c>
      <c r="AF154" s="534">
        <f t="shared" si="12"/>
        <v>7.0593</v>
      </c>
      <c r="AG154" s="324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324"/>
      <c r="AY154" s="324"/>
      <c r="AZ154" s="324"/>
      <c r="BA154" s="324"/>
      <c r="BB154" s="324"/>
      <c r="BC154" s="324"/>
      <c r="BD154" s="324"/>
      <c r="BE154" s="324"/>
      <c r="BF154" s="324"/>
      <c r="BG154" s="324"/>
      <c r="BH154" s="324"/>
      <c r="BI154" s="324"/>
      <c r="BJ154" s="324"/>
      <c r="BK154" s="324"/>
      <c r="BL154" s="324"/>
      <c r="BM154" s="324"/>
      <c r="BN154" s="324"/>
      <c r="BO154" s="324"/>
      <c r="BP154" s="324"/>
      <c r="BQ154" s="324"/>
      <c r="BR154" s="324"/>
      <c r="BS154" s="324"/>
      <c r="BT154" s="324"/>
      <c r="BU154" s="324"/>
      <c r="BV154" s="324"/>
      <c r="BW154" s="324"/>
      <c r="BX154" s="324"/>
      <c r="BY154" s="324"/>
      <c r="BZ154" s="324"/>
      <c r="CA154" s="324"/>
      <c r="CB154" s="324"/>
      <c r="CC154" s="326"/>
      <c r="CD154" s="326"/>
      <c r="CE154" s="326"/>
      <c r="CF154" s="326"/>
      <c r="CG154" s="326"/>
      <c r="CH154" s="326"/>
      <c r="CI154" s="326"/>
      <c r="CJ154" s="326"/>
      <c r="CK154" s="326"/>
      <c r="CL154" s="326"/>
      <c r="CM154" s="326"/>
      <c r="CN154" s="326"/>
      <c r="CO154" s="326"/>
      <c r="CP154" s="326"/>
      <c r="CQ154" s="326"/>
      <c r="CR154" s="326"/>
      <c r="CS154" s="326"/>
      <c r="CT154" s="326"/>
      <c r="CU154" s="326"/>
      <c r="CV154" s="326"/>
      <c r="CW154" s="326"/>
      <c r="CX154" s="326"/>
      <c r="CY154" s="326"/>
      <c r="CZ154" s="326"/>
      <c r="DA154" s="326"/>
      <c r="DB154" s="326"/>
      <c r="DC154" s="326"/>
      <c r="DD154" s="326"/>
      <c r="DE154" s="326"/>
      <c r="DF154" s="326"/>
      <c r="DG154" s="326"/>
      <c r="DH154" s="326"/>
      <c r="DI154" s="326"/>
      <c r="DJ154" s="326"/>
      <c r="DK154" s="326"/>
      <c r="DL154" s="326"/>
      <c r="DM154" s="326"/>
      <c r="DN154" s="326"/>
      <c r="DO154" s="326"/>
      <c r="DP154" s="326"/>
      <c r="DQ154" s="326"/>
    </row>
    <row r="155" s="309" customFormat="1" customHeight="1" spans="3:121">
      <c r="C155" s="328"/>
      <c r="D155" s="329"/>
      <c r="E155" s="329"/>
      <c r="G155" s="330"/>
      <c r="H155" s="331"/>
      <c r="I155" s="398"/>
      <c r="J155" s="399"/>
      <c r="K155" s="322"/>
      <c r="L155" s="322"/>
      <c r="M155" s="323"/>
      <c r="N155" s="323"/>
      <c r="O155" s="322"/>
      <c r="P155" s="322"/>
      <c r="Q155" s="323"/>
      <c r="S155" s="324"/>
      <c r="T155" s="324"/>
      <c r="U155" s="324"/>
      <c r="V155" s="324"/>
      <c r="W155" s="324"/>
      <c r="X155" s="324"/>
      <c r="Y155" s="324"/>
      <c r="Z155" s="324"/>
      <c r="AA155" s="530">
        <v>40981</v>
      </c>
      <c r="AB155" s="531">
        <v>0.76</v>
      </c>
      <c r="AC155" s="532">
        <v>71</v>
      </c>
      <c r="AD155" s="533">
        <v>7600</v>
      </c>
      <c r="AE155" s="533">
        <f t="shared" si="11"/>
        <v>7120.8587</v>
      </c>
      <c r="AF155" s="534">
        <f t="shared" si="12"/>
        <v>7.1208587</v>
      </c>
      <c r="AG155" s="324"/>
      <c r="AH155" s="324"/>
      <c r="AI155" s="324"/>
      <c r="AJ155" s="324"/>
      <c r="AK155" s="324"/>
      <c r="AL155" s="324"/>
      <c r="AM155" s="324"/>
      <c r="AN155" s="324"/>
      <c r="AO155" s="324"/>
      <c r="AP155" s="324"/>
      <c r="AQ155" s="324"/>
      <c r="AR155" s="324"/>
      <c r="AS155" s="324"/>
      <c r="AT155" s="324"/>
      <c r="AU155" s="324"/>
      <c r="AV155" s="324"/>
      <c r="AW155" s="324"/>
      <c r="AX155" s="324"/>
      <c r="AY155" s="324"/>
      <c r="AZ155" s="324"/>
      <c r="BA155" s="324"/>
      <c r="BB155" s="324"/>
      <c r="BC155" s="324"/>
      <c r="BD155" s="324"/>
      <c r="BE155" s="324"/>
      <c r="BF155" s="324"/>
      <c r="BG155" s="324"/>
      <c r="BH155" s="324"/>
      <c r="BI155" s="324"/>
      <c r="BJ155" s="324"/>
      <c r="BK155" s="324"/>
      <c r="BL155" s="324"/>
      <c r="BM155" s="324"/>
      <c r="BN155" s="324"/>
      <c r="BO155" s="324"/>
      <c r="BP155" s="324"/>
      <c r="BQ155" s="324"/>
      <c r="BR155" s="324"/>
      <c r="BS155" s="324"/>
      <c r="BT155" s="324"/>
      <c r="BU155" s="324"/>
      <c r="BV155" s="324"/>
      <c r="BW155" s="324"/>
      <c r="BX155" s="324"/>
      <c r="BY155" s="324"/>
      <c r="BZ155" s="324"/>
      <c r="CA155" s="324"/>
      <c r="CB155" s="324"/>
      <c r="CC155" s="326"/>
      <c r="CD155" s="326"/>
      <c r="CE155" s="326"/>
      <c r="CF155" s="326"/>
      <c r="CG155" s="326"/>
      <c r="CH155" s="326"/>
      <c r="CI155" s="326"/>
      <c r="CJ155" s="326"/>
      <c r="CK155" s="326"/>
      <c r="CL155" s="326"/>
      <c r="CM155" s="326"/>
      <c r="CN155" s="326"/>
      <c r="CO155" s="326"/>
      <c r="CP155" s="326"/>
      <c r="CQ155" s="326"/>
      <c r="CR155" s="326"/>
      <c r="CS155" s="326"/>
      <c r="CT155" s="326"/>
      <c r="CU155" s="326"/>
      <c r="CV155" s="326"/>
      <c r="CW155" s="326"/>
      <c r="CX155" s="326"/>
      <c r="CY155" s="326"/>
      <c r="CZ155" s="326"/>
      <c r="DA155" s="326"/>
      <c r="DB155" s="326"/>
      <c r="DC155" s="326"/>
      <c r="DD155" s="326"/>
      <c r="DE155" s="326"/>
      <c r="DF155" s="326"/>
      <c r="DG155" s="326"/>
      <c r="DH155" s="326"/>
      <c r="DI155" s="326"/>
      <c r="DJ155" s="326"/>
      <c r="DK155" s="326"/>
      <c r="DL155" s="326"/>
      <c r="DM155" s="326"/>
      <c r="DN155" s="326"/>
      <c r="DO155" s="326"/>
      <c r="DP155" s="326"/>
      <c r="DQ155" s="326"/>
    </row>
    <row r="156" s="309" customFormat="1" customHeight="1" spans="3:121">
      <c r="C156" s="328"/>
      <c r="D156" s="329"/>
      <c r="E156" s="329"/>
      <c r="G156" s="330"/>
      <c r="H156" s="331"/>
      <c r="I156" s="398"/>
      <c r="J156" s="399"/>
      <c r="K156" s="322"/>
      <c r="L156" s="322"/>
      <c r="M156" s="323"/>
      <c r="N156" s="323"/>
      <c r="O156" s="322"/>
      <c r="P156" s="322"/>
      <c r="Q156" s="323"/>
      <c r="S156" s="324"/>
      <c r="T156" s="324"/>
      <c r="U156" s="324"/>
      <c r="V156" s="324"/>
      <c r="W156" s="324"/>
      <c r="X156" s="324"/>
      <c r="Y156" s="324"/>
      <c r="Z156" s="324"/>
      <c r="AA156" s="530">
        <v>40982</v>
      </c>
      <c r="AB156" s="531">
        <v>0.76</v>
      </c>
      <c r="AC156" s="532">
        <v>72</v>
      </c>
      <c r="AD156" s="533">
        <v>7600</v>
      </c>
      <c r="AE156" s="533">
        <f t="shared" si="11"/>
        <v>7179.7964</v>
      </c>
      <c r="AF156" s="534">
        <f t="shared" si="12"/>
        <v>7.1797964</v>
      </c>
      <c r="AG156" s="324"/>
      <c r="AH156" s="324"/>
      <c r="AI156" s="324"/>
      <c r="AJ156" s="324"/>
      <c r="AK156" s="324"/>
      <c r="AL156" s="324"/>
      <c r="AM156" s="324"/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324"/>
      <c r="AY156" s="324"/>
      <c r="AZ156" s="324"/>
      <c r="BA156" s="324"/>
      <c r="BB156" s="324"/>
      <c r="BC156" s="324"/>
      <c r="BD156" s="324"/>
      <c r="BE156" s="324"/>
      <c r="BF156" s="324"/>
      <c r="BG156" s="324"/>
      <c r="BH156" s="324"/>
      <c r="BI156" s="324"/>
      <c r="BJ156" s="324"/>
      <c r="BK156" s="324"/>
      <c r="BL156" s="324"/>
      <c r="BM156" s="324"/>
      <c r="BN156" s="324"/>
      <c r="BO156" s="324"/>
      <c r="BP156" s="324"/>
      <c r="BQ156" s="324"/>
      <c r="BR156" s="324"/>
      <c r="BS156" s="324"/>
      <c r="BT156" s="324"/>
      <c r="BU156" s="324"/>
      <c r="BV156" s="324"/>
      <c r="BW156" s="324"/>
      <c r="BX156" s="324"/>
      <c r="BY156" s="324"/>
      <c r="BZ156" s="324"/>
      <c r="CA156" s="324"/>
      <c r="CB156" s="324"/>
      <c r="CC156" s="326"/>
      <c r="CD156" s="326"/>
      <c r="CE156" s="326"/>
      <c r="CF156" s="326"/>
      <c r="CG156" s="326"/>
      <c r="CH156" s="326"/>
      <c r="CI156" s="326"/>
      <c r="CJ156" s="326"/>
      <c r="CK156" s="326"/>
      <c r="CL156" s="326"/>
      <c r="CM156" s="326"/>
      <c r="CN156" s="326"/>
      <c r="CO156" s="326"/>
      <c r="CP156" s="326"/>
      <c r="CQ156" s="326"/>
      <c r="CR156" s="326"/>
      <c r="CS156" s="326"/>
      <c r="CT156" s="326"/>
      <c r="CU156" s="326"/>
      <c r="CV156" s="326"/>
      <c r="CW156" s="326"/>
      <c r="CX156" s="326"/>
      <c r="CY156" s="326"/>
      <c r="CZ156" s="326"/>
      <c r="DA156" s="326"/>
      <c r="DB156" s="326"/>
      <c r="DC156" s="326"/>
      <c r="DD156" s="326"/>
      <c r="DE156" s="326"/>
      <c r="DF156" s="326"/>
      <c r="DG156" s="326"/>
      <c r="DH156" s="326"/>
      <c r="DI156" s="326"/>
      <c r="DJ156" s="326"/>
      <c r="DK156" s="326"/>
      <c r="DL156" s="326"/>
      <c r="DM156" s="326"/>
      <c r="DN156" s="326"/>
      <c r="DO156" s="326"/>
      <c r="DP156" s="326"/>
      <c r="DQ156" s="326"/>
    </row>
    <row r="157" s="309" customFormat="1" customHeight="1" spans="3:121">
      <c r="C157" s="328"/>
      <c r="D157" s="329"/>
      <c r="E157" s="329"/>
      <c r="G157" s="330"/>
      <c r="H157" s="331"/>
      <c r="I157" s="398"/>
      <c r="J157" s="399"/>
      <c r="K157" s="322"/>
      <c r="L157" s="322"/>
      <c r="M157" s="323"/>
      <c r="N157" s="323"/>
      <c r="O157" s="322"/>
      <c r="P157" s="322"/>
      <c r="Q157" s="323"/>
      <c r="S157" s="324"/>
      <c r="T157" s="324"/>
      <c r="U157" s="324"/>
      <c r="V157" s="324"/>
      <c r="W157" s="324"/>
      <c r="X157" s="324"/>
      <c r="Y157" s="324"/>
      <c r="Z157" s="324"/>
      <c r="AA157" s="530">
        <v>40983</v>
      </c>
      <c r="AB157" s="531">
        <v>0.77</v>
      </c>
      <c r="AC157" s="532">
        <v>73</v>
      </c>
      <c r="AD157" s="533">
        <v>7700</v>
      </c>
      <c r="AE157" s="533">
        <f t="shared" si="11"/>
        <v>7236.0813</v>
      </c>
      <c r="AF157" s="534">
        <f t="shared" si="12"/>
        <v>7.2360813</v>
      </c>
      <c r="AG157" s="324"/>
      <c r="AH157" s="324"/>
      <c r="AI157" s="324"/>
      <c r="AJ157" s="324"/>
      <c r="AK157" s="324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24"/>
      <c r="AV157" s="324"/>
      <c r="AW157" s="324"/>
      <c r="AX157" s="324"/>
      <c r="AY157" s="324"/>
      <c r="AZ157" s="324"/>
      <c r="BA157" s="324"/>
      <c r="BB157" s="324"/>
      <c r="BC157" s="324"/>
      <c r="BD157" s="324"/>
      <c r="BE157" s="324"/>
      <c r="BF157" s="324"/>
      <c r="BG157" s="324"/>
      <c r="BH157" s="324"/>
      <c r="BI157" s="324"/>
      <c r="BJ157" s="324"/>
      <c r="BK157" s="324"/>
      <c r="BL157" s="324"/>
      <c r="BM157" s="324"/>
      <c r="BN157" s="324"/>
      <c r="BO157" s="324"/>
      <c r="BP157" s="324"/>
      <c r="BQ157" s="324"/>
      <c r="BR157" s="324"/>
      <c r="BS157" s="324"/>
      <c r="BT157" s="324"/>
      <c r="BU157" s="324"/>
      <c r="BV157" s="324"/>
      <c r="BW157" s="324"/>
      <c r="BX157" s="324"/>
      <c r="BY157" s="324"/>
      <c r="BZ157" s="324"/>
      <c r="CA157" s="324"/>
      <c r="CB157" s="324"/>
      <c r="CC157" s="326"/>
      <c r="CD157" s="326"/>
      <c r="CE157" s="326"/>
      <c r="CF157" s="326"/>
      <c r="CG157" s="326"/>
      <c r="CH157" s="326"/>
      <c r="CI157" s="326"/>
      <c r="CJ157" s="326"/>
      <c r="CK157" s="326"/>
      <c r="CL157" s="326"/>
      <c r="CM157" s="326"/>
      <c r="CN157" s="326"/>
      <c r="CO157" s="326"/>
      <c r="CP157" s="326"/>
      <c r="CQ157" s="326"/>
      <c r="CR157" s="326"/>
      <c r="CS157" s="326"/>
      <c r="CT157" s="326"/>
      <c r="CU157" s="326"/>
      <c r="CV157" s="326"/>
      <c r="CW157" s="326"/>
      <c r="CX157" s="326"/>
      <c r="CY157" s="326"/>
      <c r="CZ157" s="326"/>
      <c r="DA157" s="326"/>
      <c r="DB157" s="326"/>
      <c r="DC157" s="326"/>
      <c r="DD157" s="326"/>
      <c r="DE157" s="326"/>
      <c r="DF157" s="326"/>
      <c r="DG157" s="326"/>
      <c r="DH157" s="326"/>
      <c r="DI157" s="326"/>
      <c r="DJ157" s="326"/>
      <c r="DK157" s="326"/>
      <c r="DL157" s="326"/>
      <c r="DM157" s="326"/>
      <c r="DN157" s="326"/>
      <c r="DO157" s="326"/>
      <c r="DP157" s="326"/>
      <c r="DQ157" s="326"/>
    </row>
    <row r="158" s="309" customFormat="1" customHeight="1" spans="3:121">
      <c r="C158" s="328"/>
      <c r="D158" s="329"/>
      <c r="E158" s="329"/>
      <c r="G158" s="330"/>
      <c r="H158" s="331"/>
      <c r="I158" s="398"/>
      <c r="J158" s="399"/>
      <c r="K158" s="322"/>
      <c r="L158" s="322"/>
      <c r="M158" s="323"/>
      <c r="N158" s="323"/>
      <c r="O158" s="322"/>
      <c r="P158" s="322"/>
      <c r="Q158" s="323"/>
      <c r="S158" s="324"/>
      <c r="T158" s="324"/>
      <c r="U158" s="324"/>
      <c r="V158" s="324"/>
      <c r="W158" s="324"/>
      <c r="X158" s="324"/>
      <c r="Y158" s="324"/>
      <c r="Z158" s="324"/>
      <c r="AA158" s="530">
        <v>40984</v>
      </c>
      <c r="AB158" s="531">
        <v>0.77</v>
      </c>
      <c r="AC158" s="532">
        <v>74</v>
      </c>
      <c r="AD158" s="533">
        <v>7700</v>
      </c>
      <c r="AE158" s="533">
        <f t="shared" si="11"/>
        <v>7289.684</v>
      </c>
      <c r="AF158" s="534">
        <f t="shared" si="12"/>
        <v>7.289684</v>
      </c>
      <c r="AG158" s="32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324"/>
      <c r="AY158" s="324"/>
      <c r="AZ158" s="324"/>
      <c r="BA158" s="324"/>
      <c r="BB158" s="324"/>
      <c r="BC158" s="324"/>
      <c r="BD158" s="324"/>
      <c r="BE158" s="324"/>
      <c r="BF158" s="324"/>
      <c r="BG158" s="324"/>
      <c r="BH158" s="324"/>
      <c r="BI158" s="324"/>
      <c r="BJ158" s="324"/>
      <c r="BK158" s="324"/>
      <c r="BL158" s="324"/>
      <c r="BM158" s="324"/>
      <c r="BN158" s="324"/>
      <c r="BO158" s="324"/>
      <c r="BP158" s="324"/>
      <c r="BQ158" s="324"/>
      <c r="BR158" s="324"/>
      <c r="BS158" s="324"/>
      <c r="BT158" s="324"/>
      <c r="BU158" s="324"/>
      <c r="BV158" s="324"/>
      <c r="BW158" s="324"/>
      <c r="BX158" s="324"/>
      <c r="BY158" s="324"/>
      <c r="BZ158" s="324"/>
      <c r="CA158" s="324"/>
      <c r="CB158" s="324"/>
      <c r="CC158" s="326"/>
      <c r="CD158" s="326"/>
      <c r="CE158" s="326"/>
      <c r="CF158" s="326"/>
      <c r="CG158" s="326"/>
      <c r="CH158" s="326"/>
      <c r="CI158" s="326"/>
      <c r="CJ158" s="326"/>
      <c r="CK158" s="326"/>
      <c r="CL158" s="326"/>
      <c r="CM158" s="326"/>
      <c r="CN158" s="326"/>
      <c r="CO158" s="326"/>
      <c r="CP158" s="326"/>
      <c r="CQ158" s="326"/>
      <c r="CR158" s="326"/>
      <c r="CS158" s="326"/>
      <c r="CT158" s="326"/>
      <c r="CU158" s="326"/>
      <c r="CV158" s="326"/>
      <c r="CW158" s="326"/>
      <c r="CX158" s="326"/>
      <c r="CY158" s="326"/>
      <c r="CZ158" s="326"/>
      <c r="DA158" s="326"/>
      <c r="DB158" s="326"/>
      <c r="DC158" s="326"/>
      <c r="DD158" s="326"/>
      <c r="DE158" s="326"/>
      <c r="DF158" s="326"/>
      <c r="DG158" s="326"/>
      <c r="DH158" s="326"/>
      <c r="DI158" s="326"/>
      <c r="DJ158" s="326"/>
      <c r="DK158" s="326"/>
      <c r="DL158" s="326"/>
      <c r="DM158" s="326"/>
      <c r="DN158" s="326"/>
      <c r="DO158" s="326"/>
      <c r="DP158" s="326"/>
      <c r="DQ158" s="326"/>
    </row>
    <row r="159" s="309" customFormat="1" customHeight="1" spans="3:121">
      <c r="C159" s="328"/>
      <c r="D159" s="329"/>
      <c r="E159" s="329"/>
      <c r="G159" s="330"/>
      <c r="H159" s="331"/>
      <c r="I159" s="398"/>
      <c r="J159" s="399"/>
      <c r="K159" s="322"/>
      <c r="L159" s="322"/>
      <c r="M159" s="323"/>
      <c r="N159" s="323"/>
      <c r="O159" s="322"/>
      <c r="P159" s="322"/>
      <c r="Q159" s="323"/>
      <c r="S159" s="324"/>
      <c r="T159" s="324"/>
      <c r="U159" s="324"/>
      <c r="V159" s="324"/>
      <c r="W159" s="324"/>
      <c r="X159" s="324"/>
      <c r="Y159" s="324"/>
      <c r="Z159" s="324"/>
      <c r="AA159" s="530">
        <v>40985</v>
      </c>
      <c r="AB159" s="531">
        <v>0.78</v>
      </c>
      <c r="AC159" s="532">
        <v>75</v>
      </c>
      <c r="AD159" s="533">
        <v>7800</v>
      </c>
      <c r="AE159" s="533">
        <f t="shared" si="11"/>
        <v>7340.5775</v>
      </c>
      <c r="AF159" s="534">
        <f t="shared" si="12"/>
        <v>7.3405775</v>
      </c>
      <c r="AG159" s="324"/>
      <c r="AH159" s="324"/>
      <c r="AI159" s="324"/>
      <c r="AJ159" s="324"/>
      <c r="AK159" s="324"/>
      <c r="AL159" s="324"/>
      <c r="AM159" s="324"/>
      <c r="AN159" s="324"/>
      <c r="AO159" s="324"/>
      <c r="AP159" s="324"/>
      <c r="AQ159" s="324"/>
      <c r="AR159" s="324"/>
      <c r="AS159" s="324"/>
      <c r="AT159" s="324"/>
      <c r="AU159" s="324"/>
      <c r="AV159" s="324"/>
      <c r="AW159" s="324"/>
      <c r="AX159" s="324"/>
      <c r="AY159" s="324"/>
      <c r="AZ159" s="324"/>
      <c r="BA159" s="324"/>
      <c r="BB159" s="324"/>
      <c r="BC159" s="324"/>
      <c r="BD159" s="324"/>
      <c r="BE159" s="324"/>
      <c r="BF159" s="324"/>
      <c r="BG159" s="324"/>
      <c r="BH159" s="324"/>
      <c r="BI159" s="324"/>
      <c r="BJ159" s="324"/>
      <c r="BK159" s="324"/>
      <c r="BL159" s="324"/>
      <c r="BM159" s="324"/>
      <c r="BN159" s="324"/>
      <c r="BO159" s="324"/>
      <c r="BP159" s="324"/>
      <c r="BQ159" s="324"/>
      <c r="BR159" s="324"/>
      <c r="BS159" s="324"/>
      <c r="BT159" s="324"/>
      <c r="BU159" s="324"/>
      <c r="BV159" s="324"/>
      <c r="BW159" s="324"/>
      <c r="BX159" s="324"/>
      <c r="BY159" s="324"/>
      <c r="BZ159" s="324"/>
      <c r="CA159" s="324"/>
      <c r="CB159" s="324"/>
      <c r="CC159" s="326"/>
      <c r="CD159" s="326"/>
      <c r="CE159" s="326"/>
      <c r="CF159" s="326"/>
      <c r="CG159" s="326"/>
      <c r="CH159" s="326"/>
      <c r="CI159" s="326"/>
      <c r="CJ159" s="326"/>
      <c r="CK159" s="326"/>
      <c r="CL159" s="326"/>
      <c r="CM159" s="326"/>
      <c r="CN159" s="326"/>
      <c r="CO159" s="326"/>
      <c r="CP159" s="326"/>
      <c r="CQ159" s="326"/>
      <c r="CR159" s="326"/>
      <c r="CS159" s="326"/>
      <c r="CT159" s="326"/>
      <c r="CU159" s="326"/>
      <c r="CV159" s="326"/>
      <c r="CW159" s="326"/>
      <c r="CX159" s="326"/>
      <c r="CY159" s="326"/>
      <c r="CZ159" s="326"/>
      <c r="DA159" s="326"/>
      <c r="DB159" s="326"/>
      <c r="DC159" s="326"/>
      <c r="DD159" s="326"/>
      <c r="DE159" s="326"/>
      <c r="DF159" s="326"/>
      <c r="DG159" s="326"/>
      <c r="DH159" s="326"/>
      <c r="DI159" s="326"/>
      <c r="DJ159" s="326"/>
      <c r="DK159" s="326"/>
      <c r="DL159" s="326"/>
      <c r="DM159" s="326"/>
      <c r="DN159" s="326"/>
      <c r="DO159" s="326"/>
      <c r="DP159" s="326"/>
      <c r="DQ159" s="326"/>
    </row>
    <row r="160" s="309" customFormat="1" customHeight="1" spans="3:121">
      <c r="C160" s="328"/>
      <c r="D160" s="329"/>
      <c r="E160" s="329"/>
      <c r="G160" s="330"/>
      <c r="H160" s="331"/>
      <c r="I160" s="398"/>
      <c r="J160" s="399"/>
      <c r="K160" s="322"/>
      <c r="L160" s="322"/>
      <c r="M160" s="323"/>
      <c r="N160" s="323"/>
      <c r="O160" s="322"/>
      <c r="P160" s="322"/>
      <c r="Q160" s="323"/>
      <c r="S160" s="324"/>
      <c r="T160" s="324"/>
      <c r="U160" s="324"/>
      <c r="V160" s="324"/>
      <c r="W160" s="324"/>
      <c r="X160" s="324"/>
      <c r="Y160" s="324"/>
      <c r="Z160" s="324"/>
      <c r="AA160" s="530">
        <v>40986</v>
      </c>
      <c r="AB160" s="531">
        <v>0.79</v>
      </c>
      <c r="AC160" s="532">
        <v>76</v>
      </c>
      <c r="AD160" s="533">
        <v>7900</v>
      </c>
      <c r="AE160" s="533">
        <f t="shared" si="11"/>
        <v>7388.7372</v>
      </c>
      <c r="AF160" s="534">
        <f t="shared" si="12"/>
        <v>7.3887372</v>
      </c>
      <c r="AG160" s="324"/>
      <c r="AH160" s="324"/>
      <c r="AI160" s="324"/>
      <c r="AJ160" s="324"/>
      <c r="AK160" s="324"/>
      <c r="AL160" s="324"/>
      <c r="AM160" s="324"/>
      <c r="AN160" s="324"/>
      <c r="AO160" s="324"/>
      <c r="AP160" s="324"/>
      <c r="AQ160" s="324"/>
      <c r="AR160" s="324"/>
      <c r="AS160" s="324"/>
      <c r="AT160" s="324"/>
      <c r="AU160" s="324"/>
      <c r="AV160" s="324"/>
      <c r="AW160" s="324"/>
      <c r="AX160" s="324"/>
      <c r="AY160" s="324"/>
      <c r="AZ160" s="324"/>
      <c r="BA160" s="324"/>
      <c r="BB160" s="324"/>
      <c r="BC160" s="324"/>
      <c r="BD160" s="324"/>
      <c r="BE160" s="324"/>
      <c r="BF160" s="324"/>
      <c r="BG160" s="324"/>
      <c r="BH160" s="324"/>
      <c r="BI160" s="324"/>
      <c r="BJ160" s="324"/>
      <c r="BK160" s="324"/>
      <c r="BL160" s="324"/>
      <c r="BM160" s="324"/>
      <c r="BN160" s="324"/>
      <c r="BO160" s="324"/>
      <c r="BP160" s="324"/>
      <c r="BQ160" s="324"/>
      <c r="BR160" s="324"/>
      <c r="BS160" s="324"/>
      <c r="BT160" s="324"/>
      <c r="BU160" s="324"/>
      <c r="BV160" s="324"/>
      <c r="BW160" s="324"/>
      <c r="BX160" s="324"/>
      <c r="BY160" s="324"/>
      <c r="BZ160" s="324"/>
      <c r="CA160" s="324"/>
      <c r="CB160" s="324"/>
      <c r="CC160" s="326"/>
      <c r="CD160" s="326"/>
      <c r="CE160" s="326"/>
      <c r="CF160" s="326"/>
      <c r="CG160" s="326"/>
      <c r="CH160" s="326"/>
      <c r="CI160" s="326"/>
      <c r="CJ160" s="326"/>
      <c r="CK160" s="326"/>
      <c r="CL160" s="326"/>
      <c r="CM160" s="326"/>
      <c r="CN160" s="326"/>
      <c r="CO160" s="326"/>
      <c r="CP160" s="326"/>
      <c r="CQ160" s="326"/>
      <c r="CR160" s="326"/>
      <c r="CS160" s="326"/>
      <c r="CT160" s="326"/>
      <c r="CU160" s="326"/>
      <c r="CV160" s="326"/>
      <c r="CW160" s="326"/>
      <c r="CX160" s="326"/>
      <c r="CY160" s="326"/>
      <c r="CZ160" s="326"/>
      <c r="DA160" s="326"/>
      <c r="DB160" s="326"/>
      <c r="DC160" s="326"/>
      <c r="DD160" s="326"/>
      <c r="DE160" s="326"/>
      <c r="DF160" s="326"/>
      <c r="DG160" s="326"/>
      <c r="DH160" s="326"/>
      <c r="DI160" s="326"/>
      <c r="DJ160" s="326"/>
      <c r="DK160" s="326"/>
      <c r="DL160" s="326"/>
      <c r="DM160" s="326"/>
      <c r="DN160" s="326"/>
      <c r="DO160" s="326"/>
      <c r="DP160" s="326"/>
      <c r="DQ160" s="326"/>
    </row>
    <row r="161" s="309" customFormat="1" customHeight="1" spans="3:121">
      <c r="C161" s="328"/>
      <c r="D161" s="329"/>
      <c r="E161" s="329"/>
      <c r="G161" s="330"/>
      <c r="H161" s="331"/>
      <c r="I161" s="398"/>
      <c r="J161" s="399"/>
      <c r="K161" s="322"/>
      <c r="L161" s="322"/>
      <c r="M161" s="323"/>
      <c r="N161" s="323"/>
      <c r="O161" s="322"/>
      <c r="P161" s="322"/>
      <c r="Q161" s="323"/>
      <c r="S161" s="324"/>
      <c r="T161" s="324"/>
      <c r="U161" s="324"/>
      <c r="V161" s="324"/>
      <c r="W161" s="324"/>
      <c r="X161" s="324"/>
      <c r="Y161" s="324"/>
      <c r="Z161" s="324"/>
      <c r="AA161" s="530">
        <v>40987</v>
      </c>
      <c r="AB161" s="531">
        <v>0.8</v>
      </c>
      <c r="AC161" s="532">
        <v>77</v>
      </c>
      <c r="AD161" s="533">
        <v>8000</v>
      </c>
      <c r="AE161" s="533">
        <f t="shared" si="11"/>
        <v>7434.1409</v>
      </c>
      <c r="AF161" s="534">
        <f t="shared" si="12"/>
        <v>7.4341409</v>
      </c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324"/>
      <c r="AY161" s="324"/>
      <c r="AZ161" s="324"/>
      <c r="BA161" s="324"/>
      <c r="BB161" s="324"/>
      <c r="BC161" s="324"/>
      <c r="BD161" s="324"/>
      <c r="BE161" s="324"/>
      <c r="BF161" s="324"/>
      <c r="BG161" s="324"/>
      <c r="BH161" s="324"/>
      <c r="BI161" s="324"/>
      <c r="BJ161" s="324"/>
      <c r="BK161" s="324"/>
      <c r="BL161" s="324"/>
      <c r="BM161" s="324"/>
      <c r="BN161" s="324"/>
      <c r="BO161" s="324"/>
      <c r="BP161" s="324"/>
      <c r="BQ161" s="324"/>
      <c r="BR161" s="324"/>
      <c r="BS161" s="324"/>
      <c r="BT161" s="324"/>
      <c r="BU161" s="324"/>
      <c r="BV161" s="324"/>
      <c r="BW161" s="324"/>
      <c r="BX161" s="324"/>
      <c r="BY161" s="324"/>
      <c r="BZ161" s="324"/>
      <c r="CA161" s="324"/>
      <c r="CB161" s="324"/>
      <c r="CC161" s="326"/>
      <c r="CD161" s="326"/>
      <c r="CE161" s="326"/>
      <c r="CF161" s="326"/>
      <c r="CG161" s="326"/>
      <c r="CH161" s="326"/>
      <c r="CI161" s="326"/>
      <c r="CJ161" s="326"/>
      <c r="CK161" s="326"/>
      <c r="CL161" s="326"/>
      <c r="CM161" s="326"/>
      <c r="CN161" s="326"/>
      <c r="CO161" s="326"/>
      <c r="CP161" s="326"/>
      <c r="CQ161" s="326"/>
      <c r="CR161" s="326"/>
      <c r="CS161" s="326"/>
      <c r="CT161" s="326"/>
      <c r="CU161" s="326"/>
      <c r="CV161" s="326"/>
      <c r="CW161" s="326"/>
      <c r="CX161" s="326"/>
      <c r="CY161" s="326"/>
      <c r="CZ161" s="326"/>
      <c r="DA161" s="326"/>
      <c r="DB161" s="326"/>
      <c r="DC161" s="326"/>
      <c r="DD161" s="326"/>
      <c r="DE161" s="326"/>
      <c r="DF161" s="326"/>
      <c r="DG161" s="326"/>
      <c r="DH161" s="326"/>
      <c r="DI161" s="326"/>
      <c r="DJ161" s="326"/>
      <c r="DK161" s="326"/>
      <c r="DL161" s="326"/>
      <c r="DM161" s="326"/>
      <c r="DN161" s="326"/>
      <c r="DO161" s="326"/>
      <c r="DP161" s="326"/>
      <c r="DQ161" s="326"/>
    </row>
    <row r="162" s="309" customFormat="1" customHeight="1" spans="3:121">
      <c r="C162" s="328"/>
      <c r="D162" s="329"/>
      <c r="E162" s="329"/>
      <c r="G162" s="330"/>
      <c r="H162" s="331"/>
      <c r="I162" s="398"/>
      <c r="J162" s="399"/>
      <c r="K162" s="322"/>
      <c r="L162" s="322"/>
      <c r="M162" s="323"/>
      <c r="N162" s="323"/>
      <c r="O162" s="322"/>
      <c r="P162" s="322"/>
      <c r="Q162" s="323"/>
      <c r="S162" s="324"/>
      <c r="T162" s="324"/>
      <c r="U162" s="324"/>
      <c r="V162" s="324"/>
      <c r="W162" s="324"/>
      <c r="X162" s="324"/>
      <c r="Y162" s="324"/>
      <c r="Z162" s="324"/>
      <c r="AA162" s="530">
        <v>40988</v>
      </c>
      <c r="AB162" s="531">
        <v>0.81</v>
      </c>
      <c r="AC162" s="532">
        <v>78</v>
      </c>
      <c r="AD162" s="533">
        <v>8100</v>
      </c>
      <c r="AE162" s="533">
        <f t="shared" si="11"/>
        <v>7476.7688</v>
      </c>
      <c r="AF162" s="534">
        <f t="shared" si="12"/>
        <v>7.4767688</v>
      </c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4"/>
      <c r="AS162" s="324"/>
      <c r="AT162" s="324"/>
      <c r="AU162" s="324"/>
      <c r="AV162" s="324"/>
      <c r="AW162" s="324"/>
      <c r="AX162" s="324"/>
      <c r="AY162" s="324"/>
      <c r="AZ162" s="324"/>
      <c r="BA162" s="324"/>
      <c r="BB162" s="324"/>
      <c r="BC162" s="324"/>
      <c r="BD162" s="324"/>
      <c r="BE162" s="324"/>
      <c r="BF162" s="324"/>
      <c r="BG162" s="324"/>
      <c r="BH162" s="324"/>
      <c r="BI162" s="324"/>
      <c r="BJ162" s="324"/>
      <c r="BK162" s="324"/>
      <c r="BL162" s="324"/>
      <c r="BM162" s="324"/>
      <c r="BN162" s="324"/>
      <c r="BO162" s="324"/>
      <c r="BP162" s="324"/>
      <c r="BQ162" s="324"/>
      <c r="BR162" s="324"/>
      <c r="BS162" s="324"/>
      <c r="BT162" s="324"/>
      <c r="BU162" s="324"/>
      <c r="BV162" s="324"/>
      <c r="BW162" s="324"/>
      <c r="BX162" s="324"/>
      <c r="BY162" s="324"/>
      <c r="BZ162" s="324"/>
      <c r="CA162" s="324"/>
      <c r="CB162" s="324"/>
      <c r="CC162" s="326"/>
      <c r="CD162" s="326"/>
      <c r="CE162" s="326"/>
      <c r="CF162" s="326"/>
      <c r="CG162" s="326"/>
      <c r="CH162" s="326"/>
      <c r="CI162" s="326"/>
      <c r="CJ162" s="326"/>
      <c r="CK162" s="326"/>
      <c r="CL162" s="326"/>
      <c r="CM162" s="326"/>
      <c r="CN162" s="326"/>
      <c r="CO162" s="326"/>
      <c r="CP162" s="326"/>
      <c r="CQ162" s="326"/>
      <c r="CR162" s="326"/>
      <c r="CS162" s="326"/>
      <c r="CT162" s="326"/>
      <c r="CU162" s="326"/>
      <c r="CV162" s="326"/>
      <c r="CW162" s="326"/>
      <c r="CX162" s="326"/>
      <c r="CY162" s="326"/>
      <c r="CZ162" s="326"/>
      <c r="DA162" s="326"/>
      <c r="DB162" s="326"/>
      <c r="DC162" s="326"/>
      <c r="DD162" s="326"/>
      <c r="DE162" s="326"/>
      <c r="DF162" s="326"/>
      <c r="DG162" s="326"/>
      <c r="DH162" s="326"/>
      <c r="DI162" s="326"/>
      <c r="DJ162" s="326"/>
      <c r="DK162" s="326"/>
      <c r="DL162" s="326"/>
      <c r="DM162" s="326"/>
      <c r="DN162" s="326"/>
      <c r="DO162" s="326"/>
      <c r="DP162" s="326"/>
      <c r="DQ162" s="326"/>
    </row>
    <row r="163" s="309" customFormat="1" customHeight="1" spans="3:121">
      <c r="C163" s="328"/>
      <c r="D163" s="329"/>
      <c r="E163" s="329"/>
      <c r="G163" s="330"/>
      <c r="H163" s="331"/>
      <c r="I163" s="398"/>
      <c r="J163" s="399"/>
      <c r="K163" s="322"/>
      <c r="L163" s="322"/>
      <c r="M163" s="323"/>
      <c r="N163" s="323"/>
      <c r="O163" s="322"/>
      <c r="P163" s="322"/>
      <c r="Q163" s="323"/>
      <c r="S163" s="324"/>
      <c r="T163" s="324"/>
      <c r="U163" s="324"/>
      <c r="V163" s="324"/>
      <c r="W163" s="324"/>
      <c r="X163" s="324"/>
      <c r="Y163" s="324"/>
      <c r="Z163" s="324"/>
      <c r="AA163" s="530">
        <v>40989</v>
      </c>
      <c r="AB163" s="531">
        <v>0.82</v>
      </c>
      <c r="AC163" s="532">
        <v>79</v>
      </c>
      <c r="AD163" s="533">
        <v>8200</v>
      </c>
      <c r="AE163" s="533">
        <f t="shared" si="11"/>
        <v>7516.6035</v>
      </c>
      <c r="AF163" s="534">
        <f t="shared" si="12"/>
        <v>7.5166035</v>
      </c>
      <c r="AG163" s="324"/>
      <c r="AH163" s="324"/>
      <c r="AI163" s="324"/>
      <c r="AJ163" s="324"/>
      <c r="AK163" s="324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324"/>
      <c r="AY163" s="324"/>
      <c r="AZ163" s="324"/>
      <c r="BA163" s="324"/>
      <c r="BB163" s="324"/>
      <c r="BC163" s="324"/>
      <c r="BD163" s="324"/>
      <c r="BE163" s="324"/>
      <c r="BF163" s="324"/>
      <c r="BG163" s="324"/>
      <c r="BH163" s="324"/>
      <c r="BI163" s="324"/>
      <c r="BJ163" s="324"/>
      <c r="BK163" s="324"/>
      <c r="BL163" s="324"/>
      <c r="BM163" s="324"/>
      <c r="BN163" s="324"/>
      <c r="BO163" s="324"/>
      <c r="BP163" s="324"/>
      <c r="BQ163" s="324"/>
      <c r="BR163" s="324"/>
      <c r="BS163" s="324"/>
      <c r="BT163" s="324"/>
      <c r="BU163" s="324"/>
      <c r="BV163" s="324"/>
      <c r="BW163" s="324"/>
      <c r="BX163" s="324"/>
      <c r="BY163" s="324"/>
      <c r="BZ163" s="324"/>
      <c r="CA163" s="324"/>
      <c r="CB163" s="324"/>
      <c r="CC163" s="326"/>
      <c r="CD163" s="326"/>
      <c r="CE163" s="326"/>
      <c r="CF163" s="326"/>
      <c r="CG163" s="326"/>
      <c r="CH163" s="326"/>
      <c r="CI163" s="326"/>
      <c r="CJ163" s="326"/>
      <c r="CK163" s="326"/>
      <c r="CL163" s="326"/>
      <c r="CM163" s="326"/>
      <c r="CN163" s="326"/>
      <c r="CO163" s="326"/>
      <c r="CP163" s="326"/>
      <c r="CQ163" s="326"/>
      <c r="CR163" s="326"/>
      <c r="CS163" s="326"/>
      <c r="CT163" s="326"/>
      <c r="CU163" s="326"/>
      <c r="CV163" s="326"/>
      <c r="CW163" s="326"/>
      <c r="CX163" s="326"/>
      <c r="CY163" s="326"/>
      <c r="CZ163" s="326"/>
      <c r="DA163" s="326"/>
      <c r="DB163" s="326"/>
      <c r="DC163" s="326"/>
      <c r="DD163" s="326"/>
      <c r="DE163" s="326"/>
      <c r="DF163" s="326"/>
      <c r="DG163" s="326"/>
      <c r="DH163" s="326"/>
      <c r="DI163" s="326"/>
      <c r="DJ163" s="326"/>
      <c r="DK163" s="326"/>
      <c r="DL163" s="326"/>
      <c r="DM163" s="326"/>
      <c r="DN163" s="326"/>
      <c r="DO163" s="326"/>
      <c r="DP163" s="326"/>
      <c r="DQ163" s="326"/>
    </row>
    <row r="164" s="309" customFormat="1" customHeight="1" spans="3:121">
      <c r="C164" s="328"/>
      <c r="D164" s="329"/>
      <c r="E164" s="329"/>
      <c r="G164" s="330"/>
      <c r="H164" s="331"/>
      <c r="I164" s="398"/>
      <c r="J164" s="399"/>
      <c r="K164" s="322"/>
      <c r="L164" s="322"/>
      <c r="M164" s="323"/>
      <c r="N164" s="323"/>
      <c r="O164" s="322"/>
      <c r="P164" s="322"/>
      <c r="Q164" s="323"/>
      <c r="S164" s="324"/>
      <c r="T164" s="324"/>
      <c r="U164" s="324"/>
      <c r="V164" s="324"/>
      <c r="W164" s="324"/>
      <c r="X164" s="324"/>
      <c r="Y164" s="324"/>
      <c r="Z164" s="324"/>
      <c r="AA164" s="530">
        <v>40990</v>
      </c>
      <c r="AB164" s="531">
        <v>0.83</v>
      </c>
      <c r="AC164" s="532">
        <v>80</v>
      </c>
      <c r="AD164" s="533">
        <v>8300</v>
      </c>
      <c r="AE164" s="533">
        <f t="shared" si="11"/>
        <v>7553.63</v>
      </c>
      <c r="AF164" s="534">
        <f t="shared" si="12"/>
        <v>7.55363</v>
      </c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324"/>
      <c r="AY164" s="324"/>
      <c r="AZ164" s="324"/>
      <c r="BA164" s="324"/>
      <c r="BB164" s="324"/>
      <c r="BC164" s="324"/>
      <c r="BD164" s="324"/>
      <c r="BE164" s="324"/>
      <c r="BF164" s="324"/>
      <c r="BG164" s="324"/>
      <c r="BH164" s="324"/>
      <c r="BI164" s="324"/>
      <c r="BJ164" s="324"/>
      <c r="BK164" s="324"/>
      <c r="BL164" s="324"/>
      <c r="BM164" s="324"/>
      <c r="BN164" s="324"/>
      <c r="BO164" s="324"/>
      <c r="BP164" s="324"/>
      <c r="BQ164" s="324"/>
      <c r="BR164" s="324"/>
      <c r="BS164" s="324"/>
      <c r="BT164" s="324"/>
      <c r="BU164" s="324"/>
      <c r="BV164" s="324"/>
      <c r="BW164" s="324"/>
      <c r="BX164" s="324"/>
      <c r="BY164" s="324"/>
      <c r="BZ164" s="324"/>
      <c r="CA164" s="324"/>
      <c r="CB164" s="324"/>
      <c r="CC164" s="326"/>
      <c r="CD164" s="326"/>
      <c r="CE164" s="326"/>
      <c r="CF164" s="326"/>
      <c r="CG164" s="326"/>
      <c r="CH164" s="326"/>
      <c r="CI164" s="326"/>
      <c r="CJ164" s="326"/>
      <c r="CK164" s="326"/>
      <c r="CL164" s="326"/>
      <c r="CM164" s="326"/>
      <c r="CN164" s="326"/>
      <c r="CO164" s="326"/>
      <c r="CP164" s="326"/>
      <c r="CQ164" s="326"/>
      <c r="CR164" s="326"/>
      <c r="CS164" s="326"/>
      <c r="CT164" s="326"/>
      <c r="CU164" s="326"/>
      <c r="CV164" s="326"/>
      <c r="CW164" s="326"/>
      <c r="CX164" s="326"/>
      <c r="CY164" s="326"/>
      <c r="CZ164" s="326"/>
      <c r="DA164" s="326"/>
      <c r="DB164" s="326"/>
      <c r="DC164" s="326"/>
      <c r="DD164" s="326"/>
      <c r="DE164" s="326"/>
      <c r="DF164" s="326"/>
      <c r="DG164" s="326"/>
      <c r="DH164" s="326"/>
      <c r="DI164" s="326"/>
      <c r="DJ164" s="326"/>
      <c r="DK164" s="326"/>
      <c r="DL164" s="326"/>
      <c r="DM164" s="326"/>
      <c r="DN164" s="326"/>
      <c r="DO164" s="326"/>
      <c r="DP164" s="326"/>
      <c r="DQ164" s="326"/>
    </row>
    <row r="165" s="309" customFormat="1" customHeight="1" spans="3:121">
      <c r="C165" s="328"/>
      <c r="D165" s="329"/>
      <c r="E165" s="329"/>
      <c r="G165" s="330"/>
      <c r="H165" s="331"/>
      <c r="I165" s="398"/>
      <c r="J165" s="399"/>
      <c r="K165" s="322"/>
      <c r="L165" s="322"/>
      <c r="M165" s="323"/>
      <c r="N165" s="323"/>
      <c r="O165" s="322"/>
      <c r="P165" s="322"/>
      <c r="Q165" s="323"/>
      <c r="S165" s="324"/>
      <c r="T165" s="324"/>
      <c r="U165" s="324"/>
      <c r="V165" s="324"/>
      <c r="W165" s="324"/>
      <c r="X165" s="324"/>
      <c r="Y165" s="324"/>
      <c r="Z165" s="324"/>
      <c r="AA165" s="530">
        <v>40991</v>
      </c>
      <c r="AB165" s="531">
        <v>0.83</v>
      </c>
      <c r="AC165" s="532">
        <v>81</v>
      </c>
      <c r="AD165" s="533">
        <v>8300</v>
      </c>
      <c r="AE165" s="533">
        <f t="shared" si="11"/>
        <v>7587.8357</v>
      </c>
      <c r="AF165" s="534">
        <f t="shared" si="12"/>
        <v>7.5878357</v>
      </c>
      <c r="AG165" s="324"/>
      <c r="AH165" s="324"/>
      <c r="AI165" s="324"/>
      <c r="AJ165" s="324"/>
      <c r="AK165" s="324"/>
      <c r="AL165" s="324"/>
      <c r="AM165" s="324"/>
      <c r="AN165" s="324"/>
      <c r="AO165" s="324"/>
      <c r="AP165" s="324"/>
      <c r="AQ165" s="324"/>
      <c r="AR165" s="324"/>
      <c r="AS165" s="324"/>
      <c r="AT165" s="324"/>
      <c r="AU165" s="324"/>
      <c r="AV165" s="324"/>
      <c r="AW165" s="324"/>
      <c r="AX165" s="324"/>
      <c r="AY165" s="324"/>
      <c r="AZ165" s="324"/>
      <c r="BA165" s="324"/>
      <c r="BB165" s="324"/>
      <c r="BC165" s="324"/>
      <c r="BD165" s="324"/>
      <c r="BE165" s="324"/>
      <c r="BF165" s="324"/>
      <c r="BG165" s="324"/>
      <c r="BH165" s="324"/>
      <c r="BI165" s="324"/>
      <c r="BJ165" s="324"/>
      <c r="BK165" s="324"/>
      <c r="BL165" s="324"/>
      <c r="BM165" s="324"/>
      <c r="BN165" s="324"/>
      <c r="BO165" s="324"/>
      <c r="BP165" s="324"/>
      <c r="BQ165" s="324"/>
      <c r="BR165" s="324"/>
      <c r="BS165" s="324"/>
      <c r="BT165" s="324"/>
      <c r="BU165" s="324"/>
      <c r="BV165" s="324"/>
      <c r="BW165" s="324"/>
      <c r="BX165" s="324"/>
      <c r="BY165" s="324"/>
      <c r="BZ165" s="324"/>
      <c r="CA165" s="324"/>
      <c r="CB165" s="324"/>
      <c r="CC165" s="326"/>
      <c r="CD165" s="326"/>
      <c r="CE165" s="326"/>
      <c r="CF165" s="326"/>
      <c r="CG165" s="326"/>
      <c r="CH165" s="326"/>
      <c r="CI165" s="326"/>
      <c r="CJ165" s="326"/>
      <c r="CK165" s="326"/>
      <c r="CL165" s="326"/>
      <c r="CM165" s="326"/>
      <c r="CN165" s="326"/>
      <c r="CO165" s="326"/>
      <c r="CP165" s="326"/>
      <c r="CQ165" s="326"/>
      <c r="CR165" s="326"/>
      <c r="CS165" s="326"/>
      <c r="CT165" s="326"/>
      <c r="CU165" s="326"/>
      <c r="CV165" s="326"/>
      <c r="CW165" s="326"/>
      <c r="CX165" s="326"/>
      <c r="CY165" s="326"/>
      <c r="CZ165" s="326"/>
      <c r="DA165" s="326"/>
      <c r="DB165" s="326"/>
      <c r="DC165" s="326"/>
      <c r="DD165" s="326"/>
      <c r="DE165" s="326"/>
      <c r="DF165" s="326"/>
      <c r="DG165" s="326"/>
      <c r="DH165" s="326"/>
      <c r="DI165" s="326"/>
      <c r="DJ165" s="326"/>
      <c r="DK165" s="326"/>
      <c r="DL165" s="326"/>
      <c r="DM165" s="326"/>
      <c r="DN165" s="326"/>
      <c r="DO165" s="326"/>
      <c r="DP165" s="326"/>
      <c r="DQ165" s="326"/>
    </row>
    <row r="166" s="309" customFormat="1" customHeight="1" spans="3:121">
      <c r="C166" s="328"/>
      <c r="D166" s="329"/>
      <c r="E166" s="329"/>
      <c r="G166" s="330"/>
      <c r="H166" s="331"/>
      <c r="I166" s="398"/>
      <c r="J166" s="399"/>
      <c r="K166" s="322"/>
      <c r="L166" s="322"/>
      <c r="M166" s="323"/>
      <c r="N166" s="323"/>
      <c r="O166" s="322"/>
      <c r="P166" s="322"/>
      <c r="Q166" s="323"/>
      <c r="S166" s="324"/>
      <c r="T166" s="324"/>
      <c r="U166" s="324"/>
      <c r="V166" s="324"/>
      <c r="W166" s="324"/>
      <c r="X166" s="324"/>
      <c r="Y166" s="324"/>
      <c r="Z166" s="324"/>
      <c r="AA166" s="530">
        <v>40992</v>
      </c>
      <c r="AB166" s="531">
        <v>0.84</v>
      </c>
      <c r="AC166" s="532">
        <v>82</v>
      </c>
      <c r="AD166" s="533">
        <v>8400</v>
      </c>
      <c r="AE166" s="533">
        <f t="shared" si="11"/>
        <v>7619.2104</v>
      </c>
      <c r="AF166" s="534">
        <f t="shared" si="12"/>
        <v>7.6192104</v>
      </c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4"/>
      <c r="AS166" s="324"/>
      <c r="AT166" s="324"/>
      <c r="AU166" s="324"/>
      <c r="AV166" s="324"/>
      <c r="AW166" s="324"/>
      <c r="AX166" s="324"/>
      <c r="AY166" s="324"/>
      <c r="AZ166" s="324"/>
      <c r="BA166" s="324"/>
      <c r="BB166" s="324"/>
      <c r="BC166" s="324"/>
      <c r="BD166" s="324"/>
      <c r="BE166" s="324"/>
      <c r="BF166" s="324"/>
      <c r="BG166" s="324"/>
      <c r="BH166" s="324"/>
      <c r="BI166" s="324"/>
      <c r="BJ166" s="324"/>
      <c r="BK166" s="324"/>
      <c r="BL166" s="324"/>
      <c r="BM166" s="324"/>
      <c r="BN166" s="324"/>
      <c r="BO166" s="324"/>
      <c r="BP166" s="324"/>
      <c r="BQ166" s="324"/>
      <c r="BR166" s="324"/>
      <c r="BS166" s="324"/>
      <c r="BT166" s="324"/>
      <c r="BU166" s="324"/>
      <c r="BV166" s="324"/>
      <c r="BW166" s="324"/>
      <c r="BX166" s="324"/>
      <c r="BY166" s="324"/>
      <c r="BZ166" s="324"/>
      <c r="CA166" s="324"/>
      <c r="CB166" s="324"/>
      <c r="CC166" s="326"/>
      <c r="CD166" s="326"/>
      <c r="CE166" s="326"/>
      <c r="CF166" s="326"/>
      <c r="CG166" s="326"/>
      <c r="CH166" s="326"/>
      <c r="CI166" s="326"/>
      <c r="CJ166" s="326"/>
      <c r="CK166" s="326"/>
      <c r="CL166" s="326"/>
      <c r="CM166" s="326"/>
      <c r="CN166" s="326"/>
      <c r="CO166" s="326"/>
      <c r="CP166" s="326"/>
      <c r="CQ166" s="326"/>
      <c r="CR166" s="326"/>
      <c r="CS166" s="326"/>
      <c r="CT166" s="326"/>
      <c r="CU166" s="326"/>
      <c r="CV166" s="326"/>
      <c r="CW166" s="326"/>
      <c r="CX166" s="326"/>
      <c r="CY166" s="326"/>
      <c r="CZ166" s="326"/>
      <c r="DA166" s="326"/>
      <c r="DB166" s="326"/>
      <c r="DC166" s="326"/>
      <c r="DD166" s="326"/>
      <c r="DE166" s="326"/>
      <c r="DF166" s="326"/>
      <c r="DG166" s="326"/>
      <c r="DH166" s="326"/>
      <c r="DI166" s="326"/>
      <c r="DJ166" s="326"/>
      <c r="DK166" s="326"/>
      <c r="DL166" s="326"/>
      <c r="DM166" s="326"/>
      <c r="DN166" s="326"/>
      <c r="DO166" s="326"/>
      <c r="DP166" s="326"/>
      <c r="DQ166" s="326"/>
    </row>
    <row r="167" s="309" customFormat="1" customHeight="1" spans="3:121">
      <c r="C167" s="328"/>
      <c r="D167" s="329"/>
      <c r="E167" s="329"/>
      <c r="G167" s="330"/>
      <c r="H167" s="331"/>
      <c r="I167" s="398"/>
      <c r="J167" s="399"/>
      <c r="K167" s="322"/>
      <c r="L167" s="322"/>
      <c r="M167" s="323"/>
      <c r="N167" s="323"/>
      <c r="O167" s="322"/>
      <c r="P167" s="322"/>
      <c r="Q167" s="323"/>
      <c r="S167" s="324"/>
      <c r="T167" s="324"/>
      <c r="U167" s="324"/>
      <c r="V167" s="324"/>
      <c r="W167" s="324"/>
      <c r="X167" s="324"/>
      <c r="Y167" s="324"/>
      <c r="Z167" s="324"/>
      <c r="AA167" s="530">
        <v>40993</v>
      </c>
      <c r="AB167" s="531">
        <v>0.84</v>
      </c>
      <c r="AC167" s="532">
        <v>83</v>
      </c>
      <c r="AD167" s="533">
        <v>8400</v>
      </c>
      <c r="AE167" s="533">
        <f t="shared" si="11"/>
        <v>7647.7463</v>
      </c>
      <c r="AF167" s="534">
        <f t="shared" si="12"/>
        <v>7.6477463</v>
      </c>
      <c r="AG167" s="324"/>
      <c r="AH167" s="324"/>
      <c r="AI167" s="324"/>
      <c r="AJ167" s="324"/>
      <c r="AK167" s="324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24"/>
      <c r="AV167" s="324"/>
      <c r="AW167" s="324"/>
      <c r="AX167" s="324"/>
      <c r="AY167" s="324"/>
      <c r="AZ167" s="324"/>
      <c r="BA167" s="324"/>
      <c r="BB167" s="324"/>
      <c r="BC167" s="324"/>
      <c r="BD167" s="324"/>
      <c r="BE167" s="324"/>
      <c r="BF167" s="324"/>
      <c r="BG167" s="324"/>
      <c r="BH167" s="324"/>
      <c r="BI167" s="324"/>
      <c r="BJ167" s="324"/>
      <c r="BK167" s="324"/>
      <c r="BL167" s="324"/>
      <c r="BM167" s="324"/>
      <c r="BN167" s="324"/>
      <c r="BO167" s="324"/>
      <c r="BP167" s="324"/>
      <c r="BQ167" s="324"/>
      <c r="BR167" s="324"/>
      <c r="BS167" s="324"/>
      <c r="BT167" s="324"/>
      <c r="BU167" s="324"/>
      <c r="BV167" s="324"/>
      <c r="BW167" s="324"/>
      <c r="BX167" s="324"/>
      <c r="BY167" s="324"/>
      <c r="BZ167" s="324"/>
      <c r="CA167" s="324"/>
      <c r="CB167" s="324"/>
      <c r="CC167" s="326"/>
      <c r="CD167" s="326"/>
      <c r="CE167" s="326"/>
      <c r="CF167" s="326"/>
      <c r="CG167" s="326"/>
      <c r="CH167" s="326"/>
      <c r="CI167" s="326"/>
      <c r="CJ167" s="326"/>
      <c r="CK167" s="326"/>
      <c r="CL167" s="326"/>
      <c r="CM167" s="326"/>
      <c r="CN167" s="326"/>
      <c r="CO167" s="326"/>
      <c r="CP167" s="326"/>
      <c r="CQ167" s="326"/>
      <c r="CR167" s="326"/>
      <c r="CS167" s="326"/>
      <c r="CT167" s="326"/>
      <c r="CU167" s="326"/>
      <c r="CV167" s="326"/>
      <c r="CW167" s="326"/>
      <c r="CX167" s="326"/>
      <c r="CY167" s="326"/>
      <c r="CZ167" s="326"/>
      <c r="DA167" s="326"/>
      <c r="DB167" s="326"/>
      <c r="DC167" s="326"/>
      <c r="DD167" s="326"/>
      <c r="DE167" s="326"/>
      <c r="DF167" s="326"/>
      <c r="DG167" s="326"/>
      <c r="DH167" s="326"/>
      <c r="DI167" s="326"/>
      <c r="DJ167" s="326"/>
      <c r="DK167" s="326"/>
      <c r="DL167" s="326"/>
      <c r="DM167" s="326"/>
      <c r="DN167" s="326"/>
      <c r="DO167" s="326"/>
      <c r="DP167" s="326"/>
      <c r="DQ167" s="326"/>
    </row>
    <row r="168" s="309" customFormat="1" customHeight="1" spans="3:121">
      <c r="C168" s="328"/>
      <c r="D168" s="329"/>
      <c r="E168" s="329"/>
      <c r="G168" s="330"/>
      <c r="H168" s="331"/>
      <c r="I168" s="398"/>
      <c r="J168" s="399"/>
      <c r="K168" s="322"/>
      <c r="L168" s="322"/>
      <c r="M168" s="323"/>
      <c r="N168" s="323"/>
      <c r="O168" s="322"/>
      <c r="P168" s="322"/>
      <c r="Q168" s="323"/>
      <c r="S168" s="324"/>
      <c r="T168" s="324"/>
      <c r="U168" s="324"/>
      <c r="V168" s="324"/>
      <c r="W168" s="324"/>
      <c r="X168" s="324"/>
      <c r="Y168" s="324"/>
      <c r="Z168" s="324"/>
      <c r="AA168" s="530">
        <v>40994</v>
      </c>
      <c r="AB168" s="531">
        <v>0.85</v>
      </c>
      <c r="AC168" s="532">
        <v>84</v>
      </c>
      <c r="AD168" s="533">
        <v>8500</v>
      </c>
      <c r="AE168" s="533">
        <f t="shared" si="11"/>
        <v>7673.438</v>
      </c>
      <c r="AF168" s="534">
        <f t="shared" si="12"/>
        <v>7.673438</v>
      </c>
      <c r="AG168" s="324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24"/>
      <c r="AV168" s="324"/>
      <c r="AW168" s="324"/>
      <c r="AX168" s="324"/>
      <c r="AY168" s="324"/>
      <c r="AZ168" s="324"/>
      <c r="BA168" s="324"/>
      <c r="BB168" s="324"/>
      <c r="BC168" s="324"/>
      <c r="BD168" s="324"/>
      <c r="BE168" s="324"/>
      <c r="BF168" s="324"/>
      <c r="BG168" s="324"/>
      <c r="BH168" s="324"/>
      <c r="BI168" s="324"/>
      <c r="BJ168" s="324"/>
      <c r="BK168" s="324"/>
      <c r="BL168" s="324"/>
      <c r="BM168" s="324"/>
      <c r="BN168" s="324"/>
      <c r="BO168" s="324"/>
      <c r="BP168" s="324"/>
      <c r="BQ168" s="324"/>
      <c r="BR168" s="324"/>
      <c r="BS168" s="324"/>
      <c r="BT168" s="324"/>
      <c r="BU168" s="324"/>
      <c r="BV168" s="324"/>
      <c r="BW168" s="324"/>
      <c r="BX168" s="324"/>
      <c r="BY168" s="324"/>
      <c r="BZ168" s="324"/>
      <c r="CA168" s="324"/>
      <c r="CB168" s="324"/>
      <c r="CC168" s="326"/>
      <c r="CD168" s="326"/>
      <c r="CE168" s="326"/>
      <c r="CF168" s="326"/>
      <c r="CG168" s="326"/>
      <c r="CH168" s="326"/>
      <c r="CI168" s="326"/>
      <c r="CJ168" s="326"/>
      <c r="CK168" s="326"/>
      <c r="CL168" s="326"/>
      <c r="CM168" s="326"/>
      <c r="CN168" s="326"/>
      <c r="CO168" s="326"/>
      <c r="CP168" s="326"/>
      <c r="CQ168" s="326"/>
      <c r="CR168" s="326"/>
      <c r="CS168" s="326"/>
      <c r="CT168" s="326"/>
      <c r="CU168" s="326"/>
      <c r="CV168" s="326"/>
      <c r="CW168" s="326"/>
      <c r="CX168" s="326"/>
      <c r="CY168" s="326"/>
      <c r="CZ168" s="326"/>
      <c r="DA168" s="326"/>
      <c r="DB168" s="326"/>
      <c r="DC168" s="326"/>
      <c r="DD168" s="326"/>
      <c r="DE168" s="326"/>
      <c r="DF168" s="326"/>
      <c r="DG168" s="326"/>
      <c r="DH168" s="326"/>
      <c r="DI168" s="326"/>
      <c r="DJ168" s="326"/>
      <c r="DK168" s="326"/>
      <c r="DL168" s="326"/>
      <c r="DM168" s="326"/>
      <c r="DN168" s="326"/>
      <c r="DO168" s="326"/>
      <c r="DP168" s="326"/>
      <c r="DQ168" s="326"/>
    </row>
    <row r="169" s="309" customFormat="1" customHeight="1" spans="3:121">
      <c r="C169" s="328"/>
      <c r="D169" s="329"/>
      <c r="E169" s="329"/>
      <c r="G169" s="330"/>
      <c r="H169" s="331"/>
      <c r="I169" s="398"/>
      <c r="J169" s="399"/>
      <c r="K169" s="322"/>
      <c r="L169" s="322"/>
      <c r="M169" s="323"/>
      <c r="N169" s="323"/>
      <c r="O169" s="322"/>
      <c r="P169" s="322"/>
      <c r="Q169" s="323"/>
      <c r="S169" s="324"/>
      <c r="T169" s="324"/>
      <c r="U169" s="324"/>
      <c r="V169" s="324"/>
      <c r="W169" s="324"/>
      <c r="X169" s="324"/>
      <c r="Y169" s="324"/>
      <c r="Z169" s="324"/>
      <c r="AA169" s="530">
        <v>40995</v>
      </c>
      <c r="AB169" s="531">
        <v>0.85</v>
      </c>
      <c r="AC169" s="532">
        <v>85</v>
      </c>
      <c r="AD169" s="533">
        <v>8500</v>
      </c>
      <c r="AE169" s="533">
        <f t="shared" si="11"/>
        <v>7696.2825</v>
      </c>
      <c r="AF169" s="534">
        <f t="shared" si="12"/>
        <v>7.6962825</v>
      </c>
      <c r="AG169" s="324"/>
      <c r="AH169" s="324"/>
      <c r="AI169" s="324"/>
      <c r="AJ169" s="324"/>
      <c r="AK169" s="324"/>
      <c r="AL169" s="324"/>
      <c r="AM169" s="324"/>
      <c r="AN169" s="324"/>
      <c r="AO169" s="324"/>
      <c r="AP169" s="324"/>
      <c r="AQ169" s="324"/>
      <c r="AR169" s="324"/>
      <c r="AS169" s="324"/>
      <c r="AT169" s="324"/>
      <c r="AU169" s="324"/>
      <c r="AV169" s="324"/>
      <c r="AW169" s="324"/>
      <c r="AX169" s="324"/>
      <c r="AY169" s="324"/>
      <c r="AZ169" s="324"/>
      <c r="BA169" s="324"/>
      <c r="BB169" s="324"/>
      <c r="BC169" s="324"/>
      <c r="BD169" s="324"/>
      <c r="BE169" s="324"/>
      <c r="BF169" s="324"/>
      <c r="BG169" s="324"/>
      <c r="BH169" s="324"/>
      <c r="BI169" s="324"/>
      <c r="BJ169" s="324"/>
      <c r="BK169" s="324"/>
      <c r="BL169" s="324"/>
      <c r="BM169" s="324"/>
      <c r="BN169" s="324"/>
      <c r="BO169" s="324"/>
      <c r="BP169" s="324"/>
      <c r="BQ169" s="324"/>
      <c r="BR169" s="324"/>
      <c r="BS169" s="324"/>
      <c r="BT169" s="324"/>
      <c r="BU169" s="324"/>
      <c r="BV169" s="324"/>
      <c r="BW169" s="324"/>
      <c r="BX169" s="324"/>
      <c r="BY169" s="324"/>
      <c r="BZ169" s="324"/>
      <c r="CA169" s="324"/>
      <c r="CB169" s="324"/>
      <c r="CC169" s="326"/>
      <c r="CD169" s="326"/>
      <c r="CE169" s="326"/>
      <c r="CF169" s="326"/>
      <c r="CG169" s="326"/>
      <c r="CH169" s="326"/>
      <c r="CI169" s="326"/>
      <c r="CJ169" s="326"/>
      <c r="CK169" s="326"/>
      <c r="CL169" s="326"/>
      <c r="CM169" s="326"/>
      <c r="CN169" s="326"/>
      <c r="CO169" s="326"/>
      <c r="CP169" s="326"/>
      <c r="CQ169" s="326"/>
      <c r="CR169" s="326"/>
      <c r="CS169" s="326"/>
      <c r="CT169" s="326"/>
      <c r="CU169" s="326"/>
      <c r="CV169" s="326"/>
      <c r="CW169" s="326"/>
      <c r="CX169" s="326"/>
      <c r="CY169" s="326"/>
      <c r="CZ169" s="326"/>
      <c r="DA169" s="326"/>
      <c r="DB169" s="326"/>
      <c r="DC169" s="326"/>
      <c r="DD169" s="326"/>
      <c r="DE169" s="326"/>
      <c r="DF169" s="326"/>
      <c r="DG169" s="326"/>
      <c r="DH169" s="326"/>
      <c r="DI169" s="326"/>
      <c r="DJ169" s="326"/>
      <c r="DK169" s="326"/>
      <c r="DL169" s="326"/>
      <c r="DM169" s="326"/>
      <c r="DN169" s="326"/>
      <c r="DO169" s="326"/>
      <c r="DP169" s="326"/>
      <c r="DQ169" s="326"/>
    </row>
    <row r="170" s="309" customFormat="1" customHeight="1" spans="3:121">
      <c r="C170" s="328"/>
      <c r="D170" s="329"/>
      <c r="E170" s="329"/>
      <c r="G170" s="330"/>
      <c r="H170" s="331"/>
      <c r="I170" s="398"/>
      <c r="J170" s="399"/>
      <c r="K170" s="322"/>
      <c r="L170" s="322"/>
      <c r="M170" s="323"/>
      <c r="N170" s="323"/>
      <c r="O170" s="322"/>
      <c r="P170" s="322"/>
      <c r="Q170" s="323"/>
      <c r="S170" s="324"/>
      <c r="T170" s="324"/>
      <c r="U170" s="324"/>
      <c r="V170" s="324"/>
      <c r="W170" s="324"/>
      <c r="X170" s="324"/>
      <c r="Y170" s="324"/>
      <c r="Z170" s="324"/>
      <c r="AA170" s="530">
        <v>40996</v>
      </c>
      <c r="AB170" s="531">
        <v>0.85</v>
      </c>
      <c r="AC170" s="532">
        <v>86</v>
      </c>
      <c r="AD170" s="533">
        <v>8500</v>
      </c>
      <c r="AE170" s="533">
        <f t="shared" si="11"/>
        <v>7716.2792</v>
      </c>
      <c r="AF170" s="534">
        <f t="shared" si="12"/>
        <v>7.7162792</v>
      </c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324"/>
      <c r="AY170" s="324"/>
      <c r="AZ170" s="324"/>
      <c r="BA170" s="324"/>
      <c r="BB170" s="324"/>
      <c r="BC170" s="324"/>
      <c r="BD170" s="324"/>
      <c r="BE170" s="324"/>
      <c r="BF170" s="324"/>
      <c r="BG170" s="324"/>
      <c r="BH170" s="324"/>
      <c r="BI170" s="324"/>
      <c r="BJ170" s="324"/>
      <c r="BK170" s="324"/>
      <c r="BL170" s="324"/>
      <c r="BM170" s="324"/>
      <c r="BN170" s="324"/>
      <c r="BO170" s="324"/>
      <c r="BP170" s="324"/>
      <c r="BQ170" s="324"/>
      <c r="BR170" s="324"/>
      <c r="BS170" s="324"/>
      <c r="BT170" s="324"/>
      <c r="BU170" s="324"/>
      <c r="BV170" s="324"/>
      <c r="BW170" s="324"/>
      <c r="BX170" s="324"/>
      <c r="BY170" s="324"/>
      <c r="BZ170" s="324"/>
      <c r="CA170" s="324"/>
      <c r="CB170" s="324"/>
      <c r="CC170" s="326"/>
      <c r="CD170" s="326"/>
      <c r="CE170" s="326"/>
      <c r="CF170" s="326"/>
      <c r="CG170" s="326"/>
      <c r="CH170" s="326"/>
      <c r="CI170" s="326"/>
      <c r="CJ170" s="326"/>
      <c r="CK170" s="326"/>
      <c r="CL170" s="326"/>
      <c r="CM170" s="326"/>
      <c r="CN170" s="326"/>
      <c r="CO170" s="326"/>
      <c r="CP170" s="326"/>
      <c r="CQ170" s="326"/>
      <c r="CR170" s="326"/>
      <c r="CS170" s="326"/>
      <c r="CT170" s="326"/>
      <c r="CU170" s="326"/>
      <c r="CV170" s="326"/>
      <c r="CW170" s="326"/>
      <c r="CX170" s="326"/>
      <c r="CY170" s="326"/>
      <c r="CZ170" s="326"/>
      <c r="DA170" s="326"/>
      <c r="DB170" s="326"/>
      <c r="DC170" s="326"/>
      <c r="DD170" s="326"/>
      <c r="DE170" s="326"/>
      <c r="DF170" s="326"/>
      <c r="DG170" s="326"/>
      <c r="DH170" s="326"/>
      <c r="DI170" s="326"/>
      <c r="DJ170" s="326"/>
      <c r="DK170" s="326"/>
      <c r="DL170" s="326"/>
      <c r="DM170" s="326"/>
      <c r="DN170" s="326"/>
      <c r="DO170" s="326"/>
      <c r="DP170" s="326"/>
      <c r="DQ170" s="326"/>
    </row>
    <row r="171" s="309" customFormat="1" customHeight="1" spans="3:121">
      <c r="C171" s="328"/>
      <c r="D171" s="329"/>
      <c r="E171" s="329"/>
      <c r="G171" s="330"/>
      <c r="H171" s="331"/>
      <c r="I171" s="398"/>
      <c r="J171" s="399"/>
      <c r="K171" s="322"/>
      <c r="L171" s="322"/>
      <c r="M171" s="323"/>
      <c r="N171" s="323"/>
      <c r="O171" s="322"/>
      <c r="P171" s="322"/>
      <c r="Q171" s="323"/>
      <c r="S171" s="324"/>
      <c r="T171" s="324"/>
      <c r="U171" s="324"/>
      <c r="V171" s="324"/>
      <c r="W171" s="324"/>
      <c r="X171" s="324"/>
      <c r="Y171" s="324"/>
      <c r="Z171" s="324"/>
      <c r="AA171" s="530">
        <v>40997</v>
      </c>
      <c r="AB171" s="531">
        <v>0.86</v>
      </c>
      <c r="AC171" s="532">
        <v>87</v>
      </c>
      <c r="AD171" s="533">
        <v>8600</v>
      </c>
      <c r="AE171" s="533">
        <f t="shared" si="11"/>
        <v>7733.4299</v>
      </c>
      <c r="AF171" s="534">
        <f t="shared" si="12"/>
        <v>7.7334299</v>
      </c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324"/>
      <c r="AY171" s="324"/>
      <c r="AZ171" s="324"/>
      <c r="BA171" s="324"/>
      <c r="BB171" s="324"/>
      <c r="BC171" s="324"/>
      <c r="BD171" s="324"/>
      <c r="BE171" s="324"/>
      <c r="BF171" s="324"/>
      <c r="BG171" s="324"/>
      <c r="BH171" s="324"/>
      <c r="BI171" s="324"/>
      <c r="BJ171" s="324"/>
      <c r="BK171" s="324"/>
      <c r="BL171" s="324"/>
      <c r="BM171" s="324"/>
      <c r="BN171" s="324"/>
      <c r="BO171" s="324"/>
      <c r="BP171" s="324"/>
      <c r="BQ171" s="324"/>
      <c r="BR171" s="324"/>
      <c r="BS171" s="324"/>
      <c r="BT171" s="324"/>
      <c r="BU171" s="324"/>
      <c r="BV171" s="324"/>
      <c r="BW171" s="324"/>
      <c r="BX171" s="324"/>
      <c r="BY171" s="324"/>
      <c r="BZ171" s="324"/>
      <c r="CA171" s="324"/>
      <c r="CB171" s="324"/>
      <c r="CC171" s="326"/>
      <c r="CD171" s="326"/>
      <c r="CE171" s="326"/>
      <c r="CF171" s="326"/>
      <c r="CG171" s="326"/>
      <c r="CH171" s="326"/>
      <c r="CI171" s="326"/>
      <c r="CJ171" s="326"/>
      <c r="CK171" s="326"/>
      <c r="CL171" s="326"/>
      <c r="CM171" s="326"/>
      <c r="CN171" s="326"/>
      <c r="CO171" s="326"/>
      <c r="CP171" s="326"/>
      <c r="CQ171" s="326"/>
      <c r="CR171" s="326"/>
      <c r="CS171" s="326"/>
      <c r="CT171" s="326"/>
      <c r="CU171" s="326"/>
      <c r="CV171" s="326"/>
      <c r="CW171" s="326"/>
      <c r="CX171" s="326"/>
      <c r="CY171" s="326"/>
      <c r="CZ171" s="326"/>
      <c r="DA171" s="326"/>
      <c r="DB171" s="326"/>
      <c r="DC171" s="326"/>
      <c r="DD171" s="326"/>
      <c r="DE171" s="326"/>
      <c r="DF171" s="326"/>
      <c r="DG171" s="326"/>
      <c r="DH171" s="326"/>
      <c r="DI171" s="326"/>
      <c r="DJ171" s="326"/>
      <c r="DK171" s="326"/>
      <c r="DL171" s="326"/>
      <c r="DM171" s="326"/>
      <c r="DN171" s="326"/>
      <c r="DO171" s="326"/>
      <c r="DP171" s="326"/>
      <c r="DQ171" s="326"/>
    </row>
    <row r="172" s="309" customFormat="1" customHeight="1" spans="3:121">
      <c r="C172" s="328"/>
      <c r="D172" s="329"/>
      <c r="E172" s="329"/>
      <c r="G172" s="330"/>
      <c r="H172" s="331"/>
      <c r="I172" s="398"/>
      <c r="J172" s="399"/>
      <c r="K172" s="322"/>
      <c r="L172" s="322"/>
      <c r="M172" s="323"/>
      <c r="N172" s="323"/>
      <c r="O172" s="322"/>
      <c r="P172" s="322"/>
      <c r="Q172" s="323"/>
      <c r="S172" s="324"/>
      <c r="T172" s="324"/>
      <c r="U172" s="324"/>
      <c r="V172" s="324"/>
      <c r="W172" s="324"/>
      <c r="X172" s="324"/>
      <c r="Y172" s="324"/>
      <c r="Z172" s="324"/>
      <c r="AA172" s="530">
        <v>40998</v>
      </c>
      <c r="AB172" s="531">
        <v>0.86</v>
      </c>
      <c r="AC172" s="532">
        <v>88</v>
      </c>
      <c r="AD172" s="533">
        <v>8600</v>
      </c>
      <c r="AE172" s="533">
        <f t="shared" si="11"/>
        <v>7747.7388</v>
      </c>
      <c r="AF172" s="534">
        <f t="shared" si="12"/>
        <v>7.7477388</v>
      </c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4"/>
      <c r="AZ172" s="324"/>
      <c r="BA172" s="324"/>
      <c r="BB172" s="324"/>
      <c r="BC172" s="324"/>
      <c r="BD172" s="324"/>
      <c r="BE172" s="324"/>
      <c r="BF172" s="324"/>
      <c r="BG172" s="324"/>
      <c r="BH172" s="324"/>
      <c r="BI172" s="324"/>
      <c r="BJ172" s="324"/>
      <c r="BK172" s="324"/>
      <c r="BL172" s="324"/>
      <c r="BM172" s="324"/>
      <c r="BN172" s="324"/>
      <c r="BO172" s="324"/>
      <c r="BP172" s="324"/>
      <c r="BQ172" s="324"/>
      <c r="BR172" s="324"/>
      <c r="BS172" s="324"/>
      <c r="BT172" s="324"/>
      <c r="BU172" s="324"/>
      <c r="BV172" s="324"/>
      <c r="BW172" s="324"/>
      <c r="BX172" s="324"/>
      <c r="BY172" s="324"/>
      <c r="BZ172" s="324"/>
      <c r="CA172" s="324"/>
      <c r="CB172" s="324"/>
      <c r="CC172" s="326"/>
      <c r="CD172" s="326"/>
      <c r="CE172" s="326"/>
      <c r="CF172" s="326"/>
      <c r="CG172" s="326"/>
      <c r="CH172" s="326"/>
      <c r="CI172" s="326"/>
      <c r="CJ172" s="326"/>
      <c r="CK172" s="326"/>
      <c r="CL172" s="326"/>
      <c r="CM172" s="326"/>
      <c r="CN172" s="326"/>
      <c r="CO172" s="326"/>
      <c r="CP172" s="326"/>
      <c r="CQ172" s="326"/>
      <c r="CR172" s="326"/>
      <c r="CS172" s="326"/>
      <c r="CT172" s="326"/>
      <c r="CU172" s="326"/>
      <c r="CV172" s="326"/>
      <c r="CW172" s="326"/>
      <c r="CX172" s="326"/>
      <c r="CY172" s="326"/>
      <c r="CZ172" s="326"/>
      <c r="DA172" s="326"/>
      <c r="DB172" s="326"/>
      <c r="DC172" s="326"/>
      <c r="DD172" s="326"/>
      <c r="DE172" s="326"/>
      <c r="DF172" s="326"/>
      <c r="DG172" s="326"/>
      <c r="DH172" s="326"/>
      <c r="DI172" s="326"/>
      <c r="DJ172" s="326"/>
      <c r="DK172" s="326"/>
      <c r="DL172" s="326"/>
      <c r="DM172" s="326"/>
      <c r="DN172" s="326"/>
      <c r="DO172" s="326"/>
      <c r="DP172" s="326"/>
      <c r="DQ172" s="326"/>
    </row>
    <row r="173" s="309" customFormat="1" customHeight="1" spans="3:121">
      <c r="C173" s="328"/>
      <c r="D173" s="329"/>
      <c r="E173" s="329"/>
      <c r="G173" s="330"/>
      <c r="H173" s="331"/>
      <c r="I173" s="398"/>
      <c r="J173" s="399"/>
      <c r="K173" s="322"/>
      <c r="L173" s="322"/>
      <c r="M173" s="323"/>
      <c r="N173" s="323"/>
      <c r="O173" s="322"/>
      <c r="P173" s="322"/>
      <c r="Q173" s="323"/>
      <c r="S173" s="324"/>
      <c r="T173" s="324"/>
      <c r="U173" s="324"/>
      <c r="V173" s="324"/>
      <c r="W173" s="324"/>
      <c r="X173" s="324"/>
      <c r="Y173" s="324"/>
      <c r="Z173" s="324"/>
      <c r="AA173" s="530">
        <v>40999</v>
      </c>
      <c r="AB173" s="531">
        <v>0.87</v>
      </c>
      <c r="AC173" s="532">
        <v>89</v>
      </c>
      <c r="AD173" s="533">
        <v>8700</v>
      </c>
      <c r="AE173" s="533">
        <f t="shared" si="11"/>
        <v>7759.2125</v>
      </c>
      <c r="AF173" s="534">
        <f t="shared" si="12"/>
        <v>7.7592125</v>
      </c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324"/>
      <c r="AY173" s="324"/>
      <c r="AZ173" s="324"/>
      <c r="BA173" s="324"/>
      <c r="BB173" s="324"/>
      <c r="BC173" s="324"/>
      <c r="BD173" s="324"/>
      <c r="BE173" s="324"/>
      <c r="BF173" s="324"/>
      <c r="BG173" s="324"/>
      <c r="BH173" s="324"/>
      <c r="BI173" s="324"/>
      <c r="BJ173" s="324"/>
      <c r="BK173" s="324"/>
      <c r="BL173" s="324"/>
      <c r="BM173" s="324"/>
      <c r="BN173" s="324"/>
      <c r="BO173" s="324"/>
      <c r="BP173" s="324"/>
      <c r="BQ173" s="324"/>
      <c r="BR173" s="324"/>
      <c r="BS173" s="324"/>
      <c r="BT173" s="324"/>
      <c r="BU173" s="324"/>
      <c r="BV173" s="324"/>
      <c r="BW173" s="324"/>
      <c r="BX173" s="324"/>
      <c r="BY173" s="324"/>
      <c r="BZ173" s="324"/>
      <c r="CA173" s="324"/>
      <c r="CB173" s="324"/>
      <c r="CC173" s="326"/>
      <c r="CD173" s="326"/>
      <c r="CE173" s="326"/>
      <c r="CF173" s="326"/>
      <c r="CG173" s="326"/>
      <c r="CH173" s="326"/>
      <c r="CI173" s="326"/>
      <c r="CJ173" s="326"/>
      <c r="CK173" s="326"/>
      <c r="CL173" s="326"/>
      <c r="CM173" s="326"/>
      <c r="CN173" s="326"/>
      <c r="CO173" s="326"/>
      <c r="CP173" s="326"/>
      <c r="CQ173" s="326"/>
      <c r="CR173" s="326"/>
      <c r="CS173" s="326"/>
      <c r="CT173" s="326"/>
      <c r="CU173" s="326"/>
      <c r="CV173" s="326"/>
      <c r="CW173" s="326"/>
      <c r="CX173" s="326"/>
      <c r="CY173" s="326"/>
      <c r="CZ173" s="326"/>
      <c r="DA173" s="326"/>
      <c r="DB173" s="326"/>
      <c r="DC173" s="326"/>
      <c r="DD173" s="326"/>
      <c r="DE173" s="326"/>
      <c r="DF173" s="326"/>
      <c r="DG173" s="326"/>
      <c r="DH173" s="326"/>
      <c r="DI173" s="326"/>
      <c r="DJ173" s="326"/>
      <c r="DK173" s="326"/>
      <c r="DL173" s="326"/>
      <c r="DM173" s="326"/>
      <c r="DN173" s="326"/>
      <c r="DO173" s="326"/>
      <c r="DP173" s="326"/>
      <c r="DQ173" s="326"/>
    </row>
    <row r="174" s="309" customFormat="1" customHeight="1" spans="3:121">
      <c r="C174" s="328"/>
      <c r="D174" s="329"/>
      <c r="E174" s="329"/>
      <c r="G174" s="330"/>
      <c r="H174" s="331"/>
      <c r="I174" s="398"/>
      <c r="J174" s="399"/>
      <c r="K174" s="322"/>
      <c r="L174" s="322"/>
      <c r="M174" s="323"/>
      <c r="N174" s="323"/>
      <c r="O174" s="322"/>
      <c r="P174" s="322"/>
      <c r="Q174" s="323"/>
      <c r="S174" s="324"/>
      <c r="T174" s="324"/>
      <c r="U174" s="324"/>
      <c r="V174" s="324"/>
      <c r="W174" s="324"/>
      <c r="X174" s="324"/>
      <c r="Y174" s="324"/>
      <c r="Z174" s="324"/>
      <c r="AA174" s="530">
        <v>41000</v>
      </c>
      <c r="AB174" s="531">
        <v>0.87</v>
      </c>
      <c r="AC174" s="532">
        <v>90</v>
      </c>
      <c r="AD174" s="533">
        <v>8700</v>
      </c>
      <c r="AE174" s="533">
        <f t="shared" si="11"/>
        <v>7767.86</v>
      </c>
      <c r="AF174" s="534">
        <f t="shared" si="12"/>
        <v>7.76786</v>
      </c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324"/>
      <c r="AY174" s="324"/>
      <c r="AZ174" s="324"/>
      <c r="BA174" s="324"/>
      <c r="BB174" s="324"/>
      <c r="BC174" s="324"/>
      <c r="BD174" s="324"/>
      <c r="BE174" s="324"/>
      <c r="BF174" s="324"/>
      <c r="BG174" s="324"/>
      <c r="BH174" s="324"/>
      <c r="BI174" s="324"/>
      <c r="BJ174" s="324"/>
      <c r="BK174" s="324"/>
      <c r="BL174" s="324"/>
      <c r="BM174" s="324"/>
      <c r="BN174" s="324"/>
      <c r="BO174" s="324"/>
      <c r="BP174" s="324"/>
      <c r="BQ174" s="324"/>
      <c r="BR174" s="324"/>
      <c r="BS174" s="324"/>
      <c r="BT174" s="324"/>
      <c r="BU174" s="324"/>
      <c r="BV174" s="324"/>
      <c r="BW174" s="324"/>
      <c r="BX174" s="324"/>
      <c r="BY174" s="324"/>
      <c r="BZ174" s="324"/>
      <c r="CA174" s="324"/>
      <c r="CB174" s="324"/>
      <c r="CC174" s="326"/>
      <c r="CD174" s="326"/>
      <c r="CE174" s="326"/>
      <c r="CF174" s="326"/>
      <c r="CG174" s="326"/>
      <c r="CH174" s="326"/>
      <c r="CI174" s="326"/>
      <c r="CJ174" s="326"/>
      <c r="CK174" s="326"/>
      <c r="CL174" s="326"/>
      <c r="CM174" s="326"/>
      <c r="CN174" s="326"/>
      <c r="CO174" s="326"/>
      <c r="CP174" s="326"/>
      <c r="CQ174" s="326"/>
      <c r="CR174" s="326"/>
      <c r="CS174" s="326"/>
      <c r="CT174" s="326"/>
      <c r="CU174" s="326"/>
      <c r="CV174" s="326"/>
      <c r="CW174" s="326"/>
      <c r="CX174" s="326"/>
      <c r="CY174" s="326"/>
      <c r="CZ174" s="326"/>
      <c r="DA174" s="326"/>
      <c r="DB174" s="326"/>
      <c r="DC174" s="326"/>
      <c r="DD174" s="326"/>
      <c r="DE174" s="326"/>
      <c r="DF174" s="326"/>
      <c r="DG174" s="326"/>
      <c r="DH174" s="326"/>
      <c r="DI174" s="326"/>
      <c r="DJ174" s="326"/>
      <c r="DK174" s="326"/>
      <c r="DL174" s="326"/>
      <c r="DM174" s="326"/>
      <c r="DN174" s="326"/>
      <c r="DO174" s="326"/>
      <c r="DP174" s="326"/>
      <c r="DQ174" s="326"/>
    </row>
    <row r="175" s="309" customFormat="1" customHeight="1" spans="3:121">
      <c r="C175" s="328"/>
      <c r="D175" s="329"/>
      <c r="E175" s="329"/>
      <c r="G175" s="330"/>
      <c r="H175" s="331"/>
      <c r="I175" s="398"/>
      <c r="J175" s="399"/>
      <c r="K175" s="322"/>
      <c r="L175" s="322"/>
      <c r="M175" s="323"/>
      <c r="N175" s="323"/>
      <c r="O175" s="322"/>
      <c r="P175" s="322"/>
      <c r="Q175" s="323"/>
      <c r="S175" s="324"/>
      <c r="T175" s="324"/>
      <c r="U175" s="324"/>
      <c r="V175" s="324"/>
      <c r="W175" s="324"/>
      <c r="X175" s="324"/>
      <c r="Y175" s="324"/>
      <c r="Z175" s="324"/>
      <c r="AA175" s="530">
        <v>41001</v>
      </c>
      <c r="AB175" s="531">
        <v>0.88</v>
      </c>
      <c r="AC175" s="532">
        <v>91</v>
      </c>
      <c r="AD175" s="533">
        <v>8800</v>
      </c>
      <c r="AE175" s="533">
        <f t="shared" si="11"/>
        <v>7773.6927</v>
      </c>
      <c r="AF175" s="534">
        <f t="shared" si="12"/>
        <v>7.7736927</v>
      </c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324"/>
      <c r="AY175" s="324"/>
      <c r="AZ175" s="324"/>
      <c r="BA175" s="324"/>
      <c r="BB175" s="324"/>
      <c r="BC175" s="324"/>
      <c r="BD175" s="324"/>
      <c r="BE175" s="324"/>
      <c r="BF175" s="324"/>
      <c r="BG175" s="324"/>
      <c r="BH175" s="324"/>
      <c r="BI175" s="324"/>
      <c r="BJ175" s="324"/>
      <c r="BK175" s="324"/>
      <c r="BL175" s="324"/>
      <c r="BM175" s="324"/>
      <c r="BN175" s="324"/>
      <c r="BO175" s="324"/>
      <c r="BP175" s="324"/>
      <c r="BQ175" s="324"/>
      <c r="BR175" s="324"/>
      <c r="BS175" s="324"/>
      <c r="BT175" s="324"/>
      <c r="BU175" s="324"/>
      <c r="BV175" s="324"/>
      <c r="BW175" s="324"/>
      <c r="BX175" s="324"/>
      <c r="BY175" s="324"/>
      <c r="BZ175" s="324"/>
      <c r="CA175" s="324"/>
      <c r="CB175" s="324"/>
      <c r="CC175" s="326"/>
      <c r="CD175" s="326"/>
      <c r="CE175" s="326"/>
      <c r="CF175" s="326"/>
      <c r="CG175" s="326"/>
      <c r="CH175" s="326"/>
      <c r="CI175" s="326"/>
      <c r="CJ175" s="326"/>
      <c r="CK175" s="326"/>
      <c r="CL175" s="326"/>
      <c r="CM175" s="326"/>
      <c r="CN175" s="326"/>
      <c r="CO175" s="326"/>
      <c r="CP175" s="326"/>
      <c r="CQ175" s="326"/>
      <c r="CR175" s="326"/>
      <c r="CS175" s="326"/>
      <c r="CT175" s="326"/>
      <c r="CU175" s="326"/>
      <c r="CV175" s="326"/>
      <c r="CW175" s="326"/>
      <c r="CX175" s="326"/>
      <c r="CY175" s="326"/>
      <c r="CZ175" s="326"/>
      <c r="DA175" s="326"/>
      <c r="DB175" s="326"/>
      <c r="DC175" s="326"/>
      <c r="DD175" s="326"/>
      <c r="DE175" s="326"/>
      <c r="DF175" s="326"/>
      <c r="DG175" s="326"/>
      <c r="DH175" s="326"/>
      <c r="DI175" s="326"/>
      <c r="DJ175" s="326"/>
      <c r="DK175" s="326"/>
      <c r="DL175" s="326"/>
      <c r="DM175" s="326"/>
      <c r="DN175" s="326"/>
      <c r="DO175" s="326"/>
      <c r="DP175" s="326"/>
      <c r="DQ175" s="326"/>
    </row>
    <row r="176" s="309" customFormat="1" customHeight="1" spans="3:121">
      <c r="C176" s="328"/>
      <c r="D176" s="329"/>
      <c r="E176" s="329"/>
      <c r="G176" s="330"/>
      <c r="H176" s="331"/>
      <c r="I176" s="398"/>
      <c r="J176" s="399"/>
      <c r="K176" s="322"/>
      <c r="L176" s="322"/>
      <c r="M176" s="323"/>
      <c r="N176" s="323"/>
      <c r="O176" s="322"/>
      <c r="P176" s="322"/>
      <c r="Q176" s="323"/>
      <c r="S176" s="324"/>
      <c r="T176" s="324"/>
      <c r="U176" s="324"/>
      <c r="V176" s="324"/>
      <c r="W176" s="324"/>
      <c r="X176" s="324"/>
      <c r="Y176" s="324"/>
      <c r="Z176" s="324"/>
      <c r="AA176" s="530">
        <v>41002</v>
      </c>
      <c r="AB176" s="531">
        <v>0.88</v>
      </c>
      <c r="AC176" s="532">
        <v>92</v>
      </c>
      <c r="AD176" s="533">
        <v>8800</v>
      </c>
      <c r="AE176" s="533">
        <f t="shared" si="11"/>
        <v>7776.7244</v>
      </c>
      <c r="AF176" s="534">
        <f t="shared" si="12"/>
        <v>7.7767244</v>
      </c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324"/>
      <c r="AV176" s="324"/>
      <c r="AW176" s="324"/>
      <c r="AX176" s="324"/>
      <c r="AY176" s="324"/>
      <c r="AZ176" s="324"/>
      <c r="BA176" s="324"/>
      <c r="BB176" s="324"/>
      <c r="BC176" s="324"/>
      <c r="BD176" s="324"/>
      <c r="BE176" s="324"/>
      <c r="BF176" s="324"/>
      <c r="BG176" s="324"/>
      <c r="BH176" s="324"/>
      <c r="BI176" s="324"/>
      <c r="BJ176" s="324"/>
      <c r="BK176" s="324"/>
      <c r="BL176" s="324"/>
      <c r="BM176" s="324"/>
      <c r="BN176" s="324"/>
      <c r="BO176" s="324"/>
      <c r="BP176" s="324"/>
      <c r="BQ176" s="324"/>
      <c r="BR176" s="324"/>
      <c r="BS176" s="324"/>
      <c r="BT176" s="324"/>
      <c r="BU176" s="324"/>
      <c r="BV176" s="324"/>
      <c r="BW176" s="324"/>
      <c r="BX176" s="324"/>
      <c r="BY176" s="324"/>
      <c r="BZ176" s="324"/>
      <c r="CA176" s="324"/>
      <c r="CB176" s="324"/>
      <c r="CC176" s="326"/>
      <c r="CD176" s="326"/>
      <c r="CE176" s="326"/>
      <c r="CF176" s="326"/>
      <c r="CG176" s="326"/>
      <c r="CH176" s="326"/>
      <c r="CI176" s="326"/>
      <c r="CJ176" s="326"/>
      <c r="CK176" s="326"/>
      <c r="CL176" s="326"/>
      <c r="CM176" s="326"/>
      <c r="CN176" s="326"/>
      <c r="CO176" s="326"/>
      <c r="CP176" s="326"/>
      <c r="CQ176" s="326"/>
      <c r="CR176" s="326"/>
      <c r="CS176" s="326"/>
      <c r="CT176" s="326"/>
      <c r="CU176" s="326"/>
      <c r="CV176" s="326"/>
      <c r="CW176" s="326"/>
      <c r="CX176" s="326"/>
      <c r="CY176" s="326"/>
      <c r="CZ176" s="326"/>
      <c r="DA176" s="326"/>
      <c r="DB176" s="326"/>
      <c r="DC176" s="326"/>
      <c r="DD176" s="326"/>
      <c r="DE176" s="326"/>
      <c r="DF176" s="326"/>
      <c r="DG176" s="326"/>
      <c r="DH176" s="326"/>
      <c r="DI176" s="326"/>
      <c r="DJ176" s="326"/>
      <c r="DK176" s="326"/>
      <c r="DL176" s="326"/>
      <c r="DM176" s="326"/>
      <c r="DN176" s="326"/>
      <c r="DO176" s="326"/>
      <c r="DP176" s="326"/>
      <c r="DQ176" s="326"/>
    </row>
    <row r="177" s="309" customFormat="1" customHeight="1" spans="3:121">
      <c r="C177" s="328"/>
      <c r="D177" s="329"/>
      <c r="E177" s="329"/>
      <c r="G177" s="330"/>
      <c r="H177" s="331"/>
      <c r="I177" s="398"/>
      <c r="J177" s="399"/>
      <c r="K177" s="322"/>
      <c r="L177" s="322"/>
      <c r="M177" s="323"/>
      <c r="N177" s="323"/>
      <c r="O177" s="322"/>
      <c r="P177" s="322"/>
      <c r="Q177" s="323"/>
      <c r="S177" s="324"/>
      <c r="T177" s="324"/>
      <c r="U177" s="324"/>
      <c r="V177" s="324"/>
      <c r="W177" s="324"/>
      <c r="X177" s="324"/>
      <c r="Y177" s="324"/>
      <c r="Z177" s="324"/>
      <c r="AA177" s="530">
        <v>41003</v>
      </c>
      <c r="AB177" s="531">
        <v>0.89</v>
      </c>
      <c r="AC177" s="532">
        <v>93</v>
      </c>
      <c r="AD177" s="533">
        <v>8900</v>
      </c>
      <c r="AE177" s="533">
        <f t="shared" si="11"/>
        <v>7776.9713</v>
      </c>
      <c r="AF177" s="534">
        <f t="shared" si="12"/>
        <v>7.7769713</v>
      </c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324"/>
      <c r="AV177" s="324"/>
      <c r="AW177" s="324"/>
      <c r="AX177" s="324"/>
      <c r="AY177" s="324"/>
      <c r="AZ177" s="324"/>
      <c r="BA177" s="324"/>
      <c r="BB177" s="324"/>
      <c r="BC177" s="324"/>
      <c r="BD177" s="324"/>
      <c r="BE177" s="324"/>
      <c r="BF177" s="324"/>
      <c r="BG177" s="324"/>
      <c r="BH177" s="324"/>
      <c r="BI177" s="324"/>
      <c r="BJ177" s="324"/>
      <c r="BK177" s="324"/>
      <c r="BL177" s="324"/>
      <c r="BM177" s="324"/>
      <c r="BN177" s="324"/>
      <c r="BO177" s="324"/>
      <c r="BP177" s="324"/>
      <c r="BQ177" s="324"/>
      <c r="BR177" s="324"/>
      <c r="BS177" s="324"/>
      <c r="BT177" s="324"/>
      <c r="BU177" s="324"/>
      <c r="BV177" s="324"/>
      <c r="BW177" s="324"/>
      <c r="BX177" s="324"/>
      <c r="BY177" s="324"/>
      <c r="BZ177" s="324"/>
      <c r="CA177" s="324"/>
      <c r="CB177" s="324"/>
      <c r="CC177" s="326"/>
      <c r="CD177" s="326"/>
      <c r="CE177" s="326"/>
      <c r="CF177" s="326"/>
      <c r="CG177" s="326"/>
      <c r="CH177" s="326"/>
      <c r="CI177" s="326"/>
      <c r="CJ177" s="326"/>
      <c r="CK177" s="326"/>
      <c r="CL177" s="326"/>
      <c r="CM177" s="326"/>
      <c r="CN177" s="326"/>
      <c r="CO177" s="326"/>
      <c r="CP177" s="326"/>
      <c r="CQ177" s="326"/>
      <c r="CR177" s="326"/>
      <c r="CS177" s="326"/>
      <c r="CT177" s="326"/>
      <c r="CU177" s="326"/>
      <c r="CV177" s="326"/>
      <c r="CW177" s="326"/>
      <c r="CX177" s="326"/>
      <c r="CY177" s="326"/>
      <c r="CZ177" s="326"/>
      <c r="DA177" s="326"/>
      <c r="DB177" s="326"/>
      <c r="DC177" s="326"/>
      <c r="DD177" s="326"/>
      <c r="DE177" s="326"/>
      <c r="DF177" s="326"/>
      <c r="DG177" s="326"/>
      <c r="DH177" s="326"/>
      <c r="DI177" s="326"/>
      <c r="DJ177" s="326"/>
      <c r="DK177" s="326"/>
      <c r="DL177" s="326"/>
      <c r="DM177" s="326"/>
      <c r="DN177" s="326"/>
      <c r="DO177" s="326"/>
      <c r="DP177" s="326"/>
      <c r="DQ177" s="326"/>
    </row>
    <row r="178" s="309" customFormat="1" customHeight="1" spans="3:121">
      <c r="C178" s="328"/>
      <c r="D178" s="329"/>
      <c r="E178" s="329"/>
      <c r="G178" s="330"/>
      <c r="H178" s="331"/>
      <c r="I178" s="398"/>
      <c r="J178" s="399"/>
      <c r="K178" s="322"/>
      <c r="L178" s="322"/>
      <c r="M178" s="323"/>
      <c r="N178" s="323"/>
      <c r="O178" s="322"/>
      <c r="P178" s="322"/>
      <c r="Q178" s="323"/>
      <c r="S178" s="324"/>
      <c r="T178" s="324"/>
      <c r="U178" s="324"/>
      <c r="V178" s="324"/>
      <c r="W178" s="324"/>
      <c r="X178" s="324"/>
      <c r="Y178" s="324"/>
      <c r="Z178" s="324"/>
      <c r="AA178" s="530">
        <v>41004</v>
      </c>
      <c r="AB178" s="531">
        <v>0.89</v>
      </c>
      <c r="AC178" s="532">
        <v>94</v>
      </c>
      <c r="AD178" s="533">
        <v>8900</v>
      </c>
      <c r="AE178" s="533">
        <f t="shared" si="11"/>
        <v>7774.452</v>
      </c>
      <c r="AF178" s="534">
        <f t="shared" si="12"/>
        <v>7.774452</v>
      </c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324"/>
      <c r="AV178" s="324"/>
      <c r="AW178" s="324"/>
      <c r="AX178" s="324"/>
      <c r="AY178" s="324"/>
      <c r="AZ178" s="324"/>
      <c r="BA178" s="324"/>
      <c r="BB178" s="324"/>
      <c r="BC178" s="324"/>
      <c r="BD178" s="324"/>
      <c r="BE178" s="324"/>
      <c r="BF178" s="324"/>
      <c r="BG178" s="324"/>
      <c r="BH178" s="324"/>
      <c r="BI178" s="324"/>
      <c r="BJ178" s="324"/>
      <c r="BK178" s="324"/>
      <c r="BL178" s="324"/>
      <c r="BM178" s="324"/>
      <c r="BN178" s="324"/>
      <c r="BO178" s="324"/>
      <c r="BP178" s="324"/>
      <c r="BQ178" s="324"/>
      <c r="BR178" s="324"/>
      <c r="BS178" s="324"/>
      <c r="BT178" s="324"/>
      <c r="BU178" s="324"/>
      <c r="BV178" s="324"/>
      <c r="BW178" s="324"/>
      <c r="BX178" s="324"/>
      <c r="BY178" s="324"/>
      <c r="BZ178" s="324"/>
      <c r="CA178" s="324"/>
      <c r="CB178" s="324"/>
      <c r="CC178" s="326"/>
      <c r="CD178" s="326"/>
      <c r="CE178" s="326"/>
      <c r="CF178" s="326"/>
      <c r="CG178" s="326"/>
      <c r="CH178" s="326"/>
      <c r="CI178" s="326"/>
      <c r="CJ178" s="326"/>
      <c r="CK178" s="326"/>
      <c r="CL178" s="326"/>
      <c r="CM178" s="326"/>
      <c r="CN178" s="326"/>
      <c r="CO178" s="326"/>
      <c r="CP178" s="326"/>
      <c r="CQ178" s="326"/>
      <c r="CR178" s="326"/>
      <c r="CS178" s="326"/>
      <c r="CT178" s="326"/>
      <c r="CU178" s="326"/>
      <c r="CV178" s="326"/>
      <c r="CW178" s="326"/>
      <c r="CX178" s="326"/>
      <c r="CY178" s="326"/>
      <c r="CZ178" s="326"/>
      <c r="DA178" s="326"/>
      <c r="DB178" s="326"/>
      <c r="DC178" s="326"/>
      <c r="DD178" s="326"/>
      <c r="DE178" s="326"/>
      <c r="DF178" s="326"/>
      <c r="DG178" s="326"/>
      <c r="DH178" s="326"/>
      <c r="DI178" s="326"/>
      <c r="DJ178" s="326"/>
      <c r="DK178" s="326"/>
      <c r="DL178" s="326"/>
      <c r="DM178" s="326"/>
      <c r="DN178" s="326"/>
      <c r="DO178" s="326"/>
      <c r="DP178" s="326"/>
      <c r="DQ178" s="326"/>
    </row>
    <row r="179" s="309" customFormat="1" customHeight="1" spans="3:121">
      <c r="C179" s="328"/>
      <c r="D179" s="329"/>
      <c r="E179" s="329"/>
      <c r="G179" s="330"/>
      <c r="H179" s="331"/>
      <c r="I179" s="398"/>
      <c r="J179" s="399"/>
      <c r="K179" s="322"/>
      <c r="L179" s="322"/>
      <c r="M179" s="323"/>
      <c r="N179" s="323"/>
      <c r="O179" s="322"/>
      <c r="P179" s="322"/>
      <c r="Q179" s="323"/>
      <c r="S179" s="324"/>
      <c r="T179" s="324"/>
      <c r="U179" s="324"/>
      <c r="V179" s="324"/>
      <c r="W179" s="324"/>
      <c r="X179" s="324"/>
      <c r="Y179" s="324"/>
      <c r="Z179" s="324"/>
      <c r="AA179" s="530">
        <v>41005</v>
      </c>
      <c r="AB179" s="531">
        <v>0.9</v>
      </c>
      <c r="AC179" s="532">
        <v>95</v>
      </c>
      <c r="AD179" s="533">
        <v>9000</v>
      </c>
      <c r="AE179" s="533">
        <f t="shared" si="11"/>
        <v>7769.1875</v>
      </c>
      <c r="AF179" s="534">
        <f t="shared" si="12"/>
        <v>7.7691875</v>
      </c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324"/>
      <c r="AY179" s="324"/>
      <c r="AZ179" s="324"/>
      <c r="BA179" s="324"/>
      <c r="BB179" s="324"/>
      <c r="BC179" s="324"/>
      <c r="BD179" s="324"/>
      <c r="BE179" s="324"/>
      <c r="BF179" s="324"/>
      <c r="BG179" s="324"/>
      <c r="BH179" s="324"/>
      <c r="BI179" s="324"/>
      <c r="BJ179" s="324"/>
      <c r="BK179" s="324"/>
      <c r="BL179" s="324"/>
      <c r="BM179" s="324"/>
      <c r="BN179" s="324"/>
      <c r="BO179" s="324"/>
      <c r="BP179" s="324"/>
      <c r="BQ179" s="324"/>
      <c r="BR179" s="324"/>
      <c r="BS179" s="324"/>
      <c r="BT179" s="324"/>
      <c r="BU179" s="324"/>
      <c r="BV179" s="324"/>
      <c r="BW179" s="324"/>
      <c r="BX179" s="324"/>
      <c r="BY179" s="324"/>
      <c r="BZ179" s="324"/>
      <c r="CA179" s="324"/>
      <c r="CB179" s="324"/>
      <c r="CC179" s="326"/>
      <c r="CD179" s="326"/>
      <c r="CE179" s="326"/>
      <c r="CF179" s="326"/>
      <c r="CG179" s="326"/>
      <c r="CH179" s="326"/>
      <c r="CI179" s="326"/>
      <c r="CJ179" s="326"/>
      <c r="CK179" s="326"/>
      <c r="CL179" s="326"/>
      <c r="CM179" s="326"/>
      <c r="CN179" s="326"/>
      <c r="CO179" s="326"/>
      <c r="CP179" s="326"/>
      <c r="CQ179" s="326"/>
      <c r="CR179" s="326"/>
      <c r="CS179" s="326"/>
      <c r="CT179" s="326"/>
      <c r="CU179" s="326"/>
      <c r="CV179" s="326"/>
      <c r="CW179" s="326"/>
      <c r="CX179" s="326"/>
      <c r="CY179" s="326"/>
      <c r="CZ179" s="326"/>
      <c r="DA179" s="326"/>
      <c r="DB179" s="326"/>
      <c r="DC179" s="326"/>
      <c r="DD179" s="326"/>
      <c r="DE179" s="326"/>
      <c r="DF179" s="326"/>
      <c r="DG179" s="326"/>
      <c r="DH179" s="326"/>
      <c r="DI179" s="326"/>
      <c r="DJ179" s="326"/>
      <c r="DK179" s="326"/>
      <c r="DL179" s="326"/>
      <c r="DM179" s="326"/>
      <c r="DN179" s="326"/>
      <c r="DO179" s="326"/>
      <c r="DP179" s="326"/>
      <c r="DQ179" s="326"/>
    </row>
    <row r="180" s="309" customFormat="1" customHeight="1" spans="3:121">
      <c r="C180" s="328"/>
      <c r="D180" s="329"/>
      <c r="E180" s="329"/>
      <c r="G180" s="330"/>
      <c r="H180" s="331"/>
      <c r="I180" s="398"/>
      <c r="J180" s="399"/>
      <c r="K180" s="322"/>
      <c r="L180" s="322"/>
      <c r="M180" s="323"/>
      <c r="N180" s="323"/>
      <c r="O180" s="322"/>
      <c r="P180" s="322"/>
      <c r="Q180" s="323"/>
      <c r="S180" s="324"/>
      <c r="T180" s="324"/>
      <c r="U180" s="324"/>
      <c r="V180" s="324"/>
      <c r="W180" s="324"/>
      <c r="X180" s="324"/>
      <c r="Y180" s="324"/>
      <c r="Z180" s="324"/>
      <c r="AA180" s="530">
        <v>41006</v>
      </c>
      <c r="AB180" s="531">
        <v>0.9</v>
      </c>
      <c r="AC180" s="532">
        <v>96</v>
      </c>
      <c r="AD180" s="533">
        <v>9000</v>
      </c>
      <c r="AE180" s="533">
        <f t="shared" si="11"/>
        <v>7761.2012</v>
      </c>
      <c r="AF180" s="534">
        <f t="shared" si="12"/>
        <v>7.7612012</v>
      </c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324"/>
      <c r="AY180" s="324"/>
      <c r="AZ180" s="324"/>
      <c r="BA180" s="324"/>
      <c r="BB180" s="324"/>
      <c r="BC180" s="324"/>
      <c r="BD180" s="324"/>
      <c r="BE180" s="324"/>
      <c r="BF180" s="324"/>
      <c r="BG180" s="324"/>
      <c r="BH180" s="324"/>
      <c r="BI180" s="324"/>
      <c r="BJ180" s="324"/>
      <c r="BK180" s="324"/>
      <c r="BL180" s="324"/>
      <c r="BM180" s="324"/>
      <c r="BN180" s="324"/>
      <c r="BO180" s="324"/>
      <c r="BP180" s="324"/>
      <c r="BQ180" s="324"/>
      <c r="BR180" s="324"/>
      <c r="BS180" s="324"/>
      <c r="BT180" s="324"/>
      <c r="BU180" s="324"/>
      <c r="BV180" s="324"/>
      <c r="BW180" s="324"/>
      <c r="BX180" s="324"/>
      <c r="BY180" s="324"/>
      <c r="BZ180" s="324"/>
      <c r="CA180" s="324"/>
      <c r="CB180" s="324"/>
      <c r="CC180" s="326"/>
      <c r="CD180" s="326"/>
      <c r="CE180" s="326"/>
      <c r="CF180" s="326"/>
      <c r="CG180" s="326"/>
      <c r="CH180" s="326"/>
      <c r="CI180" s="326"/>
      <c r="CJ180" s="326"/>
      <c r="CK180" s="326"/>
      <c r="CL180" s="326"/>
      <c r="CM180" s="326"/>
      <c r="CN180" s="326"/>
      <c r="CO180" s="326"/>
      <c r="CP180" s="326"/>
      <c r="CQ180" s="326"/>
      <c r="CR180" s="326"/>
      <c r="CS180" s="326"/>
      <c r="CT180" s="326"/>
      <c r="CU180" s="326"/>
      <c r="CV180" s="326"/>
      <c r="CW180" s="326"/>
      <c r="CX180" s="326"/>
      <c r="CY180" s="326"/>
      <c r="CZ180" s="326"/>
      <c r="DA180" s="326"/>
      <c r="DB180" s="326"/>
      <c r="DC180" s="326"/>
      <c r="DD180" s="326"/>
      <c r="DE180" s="326"/>
      <c r="DF180" s="326"/>
      <c r="DG180" s="326"/>
      <c r="DH180" s="326"/>
      <c r="DI180" s="326"/>
      <c r="DJ180" s="326"/>
      <c r="DK180" s="326"/>
      <c r="DL180" s="326"/>
      <c r="DM180" s="326"/>
      <c r="DN180" s="326"/>
      <c r="DO180" s="326"/>
      <c r="DP180" s="326"/>
      <c r="DQ180" s="326"/>
    </row>
    <row r="181" s="309" customFormat="1" customHeight="1" spans="3:121">
      <c r="C181" s="328"/>
      <c r="D181" s="329"/>
      <c r="E181" s="329"/>
      <c r="G181" s="330"/>
      <c r="H181" s="331"/>
      <c r="I181" s="398"/>
      <c r="J181" s="399"/>
      <c r="K181" s="322"/>
      <c r="L181" s="322"/>
      <c r="M181" s="323"/>
      <c r="N181" s="323"/>
      <c r="O181" s="322"/>
      <c r="P181" s="322"/>
      <c r="Q181" s="323"/>
      <c r="S181" s="324"/>
      <c r="T181" s="324"/>
      <c r="U181" s="324"/>
      <c r="V181" s="324"/>
      <c r="W181" s="324"/>
      <c r="X181" s="324"/>
      <c r="Y181" s="324"/>
      <c r="Z181" s="324"/>
      <c r="AA181" s="530">
        <v>41007</v>
      </c>
      <c r="AB181" s="531">
        <v>0.91</v>
      </c>
      <c r="AC181" s="532">
        <v>97</v>
      </c>
      <c r="AD181" s="533">
        <v>9100</v>
      </c>
      <c r="AE181" s="533">
        <f t="shared" si="11"/>
        <v>7750.5189</v>
      </c>
      <c r="AF181" s="534">
        <f t="shared" si="12"/>
        <v>7.7505189</v>
      </c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  <c r="AT181" s="324"/>
      <c r="AU181" s="324"/>
      <c r="AV181" s="324"/>
      <c r="AW181" s="324"/>
      <c r="AX181" s="324"/>
      <c r="AY181" s="324"/>
      <c r="AZ181" s="324"/>
      <c r="BA181" s="324"/>
      <c r="BB181" s="324"/>
      <c r="BC181" s="324"/>
      <c r="BD181" s="324"/>
      <c r="BE181" s="324"/>
      <c r="BF181" s="324"/>
      <c r="BG181" s="324"/>
      <c r="BH181" s="324"/>
      <c r="BI181" s="324"/>
      <c r="BJ181" s="324"/>
      <c r="BK181" s="324"/>
      <c r="BL181" s="324"/>
      <c r="BM181" s="324"/>
      <c r="BN181" s="324"/>
      <c r="BO181" s="324"/>
      <c r="BP181" s="324"/>
      <c r="BQ181" s="324"/>
      <c r="BR181" s="324"/>
      <c r="BS181" s="324"/>
      <c r="BT181" s="324"/>
      <c r="BU181" s="324"/>
      <c r="BV181" s="324"/>
      <c r="BW181" s="324"/>
      <c r="BX181" s="324"/>
      <c r="BY181" s="324"/>
      <c r="BZ181" s="324"/>
      <c r="CA181" s="324"/>
      <c r="CB181" s="324"/>
      <c r="CC181" s="326"/>
      <c r="CD181" s="326"/>
      <c r="CE181" s="326"/>
      <c r="CF181" s="326"/>
      <c r="CG181" s="326"/>
      <c r="CH181" s="326"/>
      <c r="CI181" s="326"/>
      <c r="CJ181" s="326"/>
      <c r="CK181" s="326"/>
      <c r="CL181" s="326"/>
      <c r="CM181" s="326"/>
      <c r="CN181" s="326"/>
      <c r="CO181" s="326"/>
      <c r="CP181" s="326"/>
      <c r="CQ181" s="326"/>
      <c r="CR181" s="326"/>
      <c r="CS181" s="326"/>
      <c r="CT181" s="326"/>
      <c r="CU181" s="326"/>
      <c r="CV181" s="326"/>
      <c r="CW181" s="326"/>
      <c r="CX181" s="326"/>
      <c r="CY181" s="326"/>
      <c r="CZ181" s="326"/>
      <c r="DA181" s="326"/>
      <c r="DB181" s="326"/>
      <c r="DC181" s="326"/>
      <c r="DD181" s="326"/>
      <c r="DE181" s="326"/>
      <c r="DF181" s="326"/>
      <c r="DG181" s="326"/>
      <c r="DH181" s="326"/>
      <c r="DI181" s="326"/>
      <c r="DJ181" s="326"/>
      <c r="DK181" s="326"/>
      <c r="DL181" s="326"/>
      <c r="DM181" s="326"/>
      <c r="DN181" s="326"/>
      <c r="DO181" s="326"/>
      <c r="DP181" s="326"/>
      <c r="DQ181" s="326"/>
    </row>
    <row r="182" s="309" customFormat="1" customHeight="1" spans="3:121">
      <c r="C182" s="328"/>
      <c r="D182" s="329"/>
      <c r="E182" s="329"/>
      <c r="G182" s="330"/>
      <c r="H182" s="331"/>
      <c r="I182" s="398"/>
      <c r="J182" s="399"/>
      <c r="K182" s="322"/>
      <c r="L182" s="322"/>
      <c r="M182" s="323"/>
      <c r="N182" s="323"/>
      <c r="O182" s="322"/>
      <c r="P182" s="322"/>
      <c r="Q182" s="323"/>
      <c r="S182" s="324"/>
      <c r="T182" s="324"/>
      <c r="U182" s="324"/>
      <c r="V182" s="324"/>
      <c r="W182" s="324"/>
      <c r="X182" s="324"/>
      <c r="Y182" s="324"/>
      <c r="Z182" s="324"/>
      <c r="AA182" s="530">
        <v>41008</v>
      </c>
      <c r="AB182" s="531">
        <v>0.91</v>
      </c>
      <c r="AC182" s="532">
        <v>98</v>
      </c>
      <c r="AD182" s="533">
        <v>9100</v>
      </c>
      <c r="AE182" s="533">
        <f t="shared" si="11"/>
        <v>7737.1688</v>
      </c>
      <c r="AF182" s="534">
        <f t="shared" si="12"/>
        <v>7.7371688</v>
      </c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324"/>
      <c r="AV182" s="324"/>
      <c r="AW182" s="324"/>
      <c r="AX182" s="324"/>
      <c r="AY182" s="324"/>
      <c r="AZ182" s="324"/>
      <c r="BA182" s="324"/>
      <c r="BB182" s="324"/>
      <c r="BC182" s="324"/>
      <c r="BD182" s="324"/>
      <c r="BE182" s="324"/>
      <c r="BF182" s="324"/>
      <c r="BG182" s="324"/>
      <c r="BH182" s="324"/>
      <c r="BI182" s="324"/>
      <c r="BJ182" s="324"/>
      <c r="BK182" s="324"/>
      <c r="BL182" s="324"/>
      <c r="BM182" s="324"/>
      <c r="BN182" s="324"/>
      <c r="BO182" s="324"/>
      <c r="BP182" s="324"/>
      <c r="BQ182" s="324"/>
      <c r="BR182" s="324"/>
      <c r="BS182" s="324"/>
      <c r="BT182" s="324"/>
      <c r="BU182" s="324"/>
      <c r="BV182" s="324"/>
      <c r="BW182" s="324"/>
      <c r="BX182" s="324"/>
      <c r="BY182" s="324"/>
      <c r="BZ182" s="324"/>
      <c r="CA182" s="324"/>
      <c r="CB182" s="324"/>
      <c r="CC182" s="326"/>
      <c r="CD182" s="326"/>
      <c r="CE182" s="326"/>
      <c r="CF182" s="326"/>
      <c r="CG182" s="326"/>
      <c r="CH182" s="326"/>
      <c r="CI182" s="326"/>
      <c r="CJ182" s="326"/>
      <c r="CK182" s="326"/>
      <c r="CL182" s="326"/>
      <c r="CM182" s="326"/>
      <c r="CN182" s="326"/>
      <c r="CO182" s="326"/>
      <c r="CP182" s="326"/>
      <c r="CQ182" s="326"/>
      <c r="CR182" s="326"/>
      <c r="CS182" s="326"/>
      <c r="CT182" s="326"/>
      <c r="CU182" s="326"/>
      <c r="CV182" s="326"/>
      <c r="CW182" s="326"/>
      <c r="CX182" s="326"/>
      <c r="CY182" s="326"/>
      <c r="CZ182" s="326"/>
      <c r="DA182" s="326"/>
      <c r="DB182" s="326"/>
      <c r="DC182" s="326"/>
      <c r="DD182" s="326"/>
      <c r="DE182" s="326"/>
      <c r="DF182" s="326"/>
      <c r="DG182" s="326"/>
      <c r="DH182" s="326"/>
      <c r="DI182" s="326"/>
      <c r="DJ182" s="326"/>
      <c r="DK182" s="326"/>
      <c r="DL182" s="326"/>
      <c r="DM182" s="326"/>
      <c r="DN182" s="326"/>
      <c r="DO182" s="326"/>
      <c r="DP182" s="326"/>
      <c r="DQ182" s="326"/>
    </row>
    <row r="183" s="309" customFormat="1" customHeight="1" spans="3:121">
      <c r="C183" s="328"/>
      <c r="D183" s="329"/>
      <c r="E183" s="329"/>
      <c r="G183" s="330"/>
      <c r="H183" s="331"/>
      <c r="I183" s="398"/>
      <c r="J183" s="399"/>
      <c r="K183" s="322"/>
      <c r="L183" s="322"/>
      <c r="M183" s="323"/>
      <c r="N183" s="323"/>
      <c r="O183" s="322"/>
      <c r="P183" s="322"/>
      <c r="Q183" s="323"/>
      <c r="S183" s="324"/>
      <c r="T183" s="324"/>
      <c r="U183" s="324"/>
      <c r="V183" s="324"/>
      <c r="W183" s="324"/>
      <c r="X183" s="324"/>
      <c r="Y183" s="324"/>
      <c r="Z183" s="324"/>
      <c r="AA183" s="530">
        <v>41009</v>
      </c>
      <c r="AB183" s="531">
        <v>0.92</v>
      </c>
      <c r="AC183" s="532">
        <v>99</v>
      </c>
      <c r="AD183" s="533">
        <v>9200</v>
      </c>
      <c r="AE183" s="533">
        <f t="shared" si="11"/>
        <v>7721.1815</v>
      </c>
      <c r="AF183" s="534">
        <f t="shared" si="12"/>
        <v>7.7211815</v>
      </c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324"/>
      <c r="AV183" s="324"/>
      <c r="AW183" s="324"/>
      <c r="AX183" s="324"/>
      <c r="AY183" s="324"/>
      <c r="AZ183" s="324"/>
      <c r="BA183" s="324"/>
      <c r="BB183" s="324"/>
      <c r="BC183" s="324"/>
      <c r="BD183" s="324"/>
      <c r="BE183" s="324"/>
      <c r="BF183" s="324"/>
      <c r="BG183" s="324"/>
      <c r="BH183" s="324"/>
      <c r="BI183" s="324"/>
      <c r="BJ183" s="324"/>
      <c r="BK183" s="324"/>
      <c r="BL183" s="324"/>
      <c r="BM183" s="324"/>
      <c r="BN183" s="324"/>
      <c r="BO183" s="324"/>
      <c r="BP183" s="324"/>
      <c r="BQ183" s="324"/>
      <c r="BR183" s="324"/>
      <c r="BS183" s="324"/>
      <c r="BT183" s="324"/>
      <c r="BU183" s="324"/>
      <c r="BV183" s="324"/>
      <c r="BW183" s="324"/>
      <c r="BX183" s="324"/>
      <c r="BY183" s="324"/>
      <c r="BZ183" s="324"/>
      <c r="CA183" s="324"/>
      <c r="CB183" s="324"/>
      <c r="CC183" s="326"/>
      <c r="CD183" s="326"/>
      <c r="CE183" s="326"/>
      <c r="CF183" s="326"/>
      <c r="CG183" s="326"/>
      <c r="CH183" s="326"/>
      <c r="CI183" s="326"/>
      <c r="CJ183" s="326"/>
      <c r="CK183" s="326"/>
      <c r="CL183" s="326"/>
      <c r="CM183" s="326"/>
      <c r="CN183" s="326"/>
      <c r="CO183" s="326"/>
      <c r="CP183" s="326"/>
      <c r="CQ183" s="326"/>
      <c r="CR183" s="326"/>
      <c r="CS183" s="326"/>
      <c r="CT183" s="326"/>
      <c r="CU183" s="326"/>
      <c r="CV183" s="326"/>
      <c r="CW183" s="326"/>
      <c r="CX183" s="326"/>
      <c r="CY183" s="326"/>
      <c r="CZ183" s="326"/>
      <c r="DA183" s="326"/>
      <c r="DB183" s="326"/>
      <c r="DC183" s="326"/>
      <c r="DD183" s="326"/>
      <c r="DE183" s="326"/>
      <c r="DF183" s="326"/>
      <c r="DG183" s="326"/>
      <c r="DH183" s="326"/>
      <c r="DI183" s="326"/>
      <c r="DJ183" s="326"/>
      <c r="DK183" s="326"/>
      <c r="DL183" s="326"/>
      <c r="DM183" s="326"/>
      <c r="DN183" s="326"/>
      <c r="DO183" s="326"/>
      <c r="DP183" s="326"/>
      <c r="DQ183" s="326"/>
    </row>
    <row r="184" s="309" customFormat="1" customHeight="1" spans="3:121">
      <c r="C184" s="328"/>
      <c r="D184" s="329"/>
      <c r="E184" s="329"/>
      <c r="G184" s="330"/>
      <c r="H184" s="331"/>
      <c r="I184" s="398"/>
      <c r="J184" s="399"/>
      <c r="K184" s="322"/>
      <c r="L184" s="322"/>
      <c r="M184" s="323"/>
      <c r="N184" s="323"/>
      <c r="O184" s="322"/>
      <c r="P184" s="322"/>
      <c r="Q184" s="323"/>
      <c r="S184" s="324"/>
      <c r="T184" s="324"/>
      <c r="U184" s="324"/>
      <c r="V184" s="324"/>
      <c r="W184" s="324"/>
      <c r="X184" s="324"/>
      <c r="Y184" s="324"/>
      <c r="Z184" s="324"/>
      <c r="AA184" s="530">
        <v>41010</v>
      </c>
      <c r="AB184" s="531">
        <v>0.92</v>
      </c>
      <c r="AC184" s="532">
        <v>100</v>
      </c>
      <c r="AD184" s="533">
        <v>9200</v>
      </c>
      <c r="AE184" s="533">
        <f t="shared" si="11"/>
        <v>7702.59</v>
      </c>
      <c r="AF184" s="534">
        <f t="shared" si="12"/>
        <v>7.70259</v>
      </c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324"/>
      <c r="AV184" s="324"/>
      <c r="AW184" s="324"/>
      <c r="AX184" s="324"/>
      <c r="AY184" s="324"/>
      <c r="AZ184" s="324"/>
      <c r="BA184" s="324"/>
      <c r="BB184" s="324"/>
      <c r="BC184" s="324"/>
      <c r="BD184" s="324"/>
      <c r="BE184" s="324"/>
      <c r="BF184" s="324"/>
      <c r="BG184" s="324"/>
      <c r="BH184" s="324"/>
      <c r="BI184" s="324"/>
      <c r="BJ184" s="324"/>
      <c r="BK184" s="324"/>
      <c r="BL184" s="324"/>
      <c r="BM184" s="324"/>
      <c r="BN184" s="324"/>
      <c r="BO184" s="324"/>
      <c r="BP184" s="324"/>
      <c r="BQ184" s="324"/>
      <c r="BR184" s="324"/>
      <c r="BS184" s="324"/>
      <c r="BT184" s="324"/>
      <c r="BU184" s="324"/>
      <c r="BV184" s="324"/>
      <c r="BW184" s="324"/>
      <c r="BX184" s="324"/>
      <c r="BY184" s="324"/>
      <c r="BZ184" s="324"/>
      <c r="CA184" s="324"/>
      <c r="CB184" s="324"/>
      <c r="CC184" s="326"/>
      <c r="CD184" s="326"/>
      <c r="CE184" s="326"/>
      <c r="CF184" s="326"/>
      <c r="CG184" s="326"/>
      <c r="CH184" s="326"/>
      <c r="CI184" s="326"/>
      <c r="CJ184" s="326"/>
      <c r="CK184" s="326"/>
      <c r="CL184" s="326"/>
      <c r="CM184" s="326"/>
      <c r="CN184" s="326"/>
      <c r="CO184" s="326"/>
      <c r="CP184" s="326"/>
      <c r="CQ184" s="326"/>
      <c r="CR184" s="326"/>
      <c r="CS184" s="326"/>
      <c r="CT184" s="326"/>
      <c r="CU184" s="326"/>
      <c r="CV184" s="326"/>
      <c r="CW184" s="326"/>
      <c r="CX184" s="326"/>
      <c r="CY184" s="326"/>
      <c r="CZ184" s="326"/>
      <c r="DA184" s="326"/>
      <c r="DB184" s="326"/>
      <c r="DC184" s="326"/>
      <c r="DD184" s="326"/>
      <c r="DE184" s="326"/>
      <c r="DF184" s="326"/>
      <c r="DG184" s="326"/>
      <c r="DH184" s="326"/>
      <c r="DI184" s="326"/>
      <c r="DJ184" s="326"/>
      <c r="DK184" s="326"/>
      <c r="DL184" s="326"/>
      <c r="DM184" s="326"/>
      <c r="DN184" s="326"/>
      <c r="DO184" s="326"/>
      <c r="DP184" s="326"/>
      <c r="DQ184" s="326"/>
    </row>
    <row r="185" s="309" customFormat="1" customHeight="1" spans="3:121">
      <c r="C185" s="328"/>
      <c r="D185" s="329"/>
      <c r="E185" s="329"/>
      <c r="G185" s="330"/>
      <c r="H185" s="331"/>
      <c r="I185" s="398"/>
      <c r="J185" s="399"/>
      <c r="K185" s="322"/>
      <c r="L185" s="322"/>
      <c r="M185" s="323"/>
      <c r="N185" s="323"/>
      <c r="O185" s="322"/>
      <c r="P185" s="322"/>
      <c r="Q185" s="323"/>
      <c r="S185" s="324"/>
      <c r="T185" s="324"/>
      <c r="U185" s="324"/>
      <c r="V185" s="324"/>
      <c r="W185" s="324"/>
      <c r="X185" s="324"/>
      <c r="Y185" s="324"/>
      <c r="Z185" s="324"/>
      <c r="AA185" s="530">
        <v>41011</v>
      </c>
      <c r="AB185" s="531">
        <v>0.93</v>
      </c>
      <c r="AC185" s="532">
        <v>101</v>
      </c>
      <c r="AD185" s="533">
        <v>9300</v>
      </c>
      <c r="AE185" s="533">
        <f t="shared" si="11"/>
        <v>7681.4297</v>
      </c>
      <c r="AF185" s="534">
        <f t="shared" si="12"/>
        <v>7.6814297</v>
      </c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324"/>
      <c r="AY185" s="324"/>
      <c r="AZ185" s="324"/>
      <c r="BA185" s="324"/>
      <c r="BB185" s="324"/>
      <c r="BC185" s="324"/>
      <c r="BD185" s="324"/>
      <c r="BE185" s="324"/>
      <c r="BF185" s="324"/>
      <c r="BG185" s="324"/>
      <c r="BH185" s="324"/>
      <c r="BI185" s="324"/>
      <c r="BJ185" s="324"/>
      <c r="BK185" s="324"/>
      <c r="BL185" s="324"/>
      <c r="BM185" s="324"/>
      <c r="BN185" s="324"/>
      <c r="BO185" s="324"/>
      <c r="BP185" s="324"/>
      <c r="BQ185" s="324"/>
      <c r="BR185" s="324"/>
      <c r="BS185" s="324"/>
      <c r="BT185" s="324"/>
      <c r="BU185" s="324"/>
      <c r="BV185" s="324"/>
      <c r="BW185" s="324"/>
      <c r="BX185" s="324"/>
      <c r="BY185" s="324"/>
      <c r="BZ185" s="324"/>
      <c r="CA185" s="324"/>
      <c r="CB185" s="324"/>
      <c r="CC185" s="326"/>
      <c r="CD185" s="326"/>
      <c r="CE185" s="326"/>
      <c r="CF185" s="326"/>
      <c r="CG185" s="326"/>
      <c r="CH185" s="326"/>
      <c r="CI185" s="326"/>
      <c r="CJ185" s="326"/>
      <c r="CK185" s="326"/>
      <c r="CL185" s="326"/>
      <c r="CM185" s="326"/>
      <c r="CN185" s="326"/>
      <c r="CO185" s="326"/>
      <c r="CP185" s="326"/>
      <c r="CQ185" s="326"/>
      <c r="CR185" s="326"/>
      <c r="CS185" s="326"/>
      <c r="CT185" s="326"/>
      <c r="CU185" s="326"/>
      <c r="CV185" s="326"/>
      <c r="CW185" s="326"/>
      <c r="CX185" s="326"/>
      <c r="CY185" s="326"/>
      <c r="CZ185" s="326"/>
      <c r="DA185" s="326"/>
      <c r="DB185" s="326"/>
      <c r="DC185" s="326"/>
      <c r="DD185" s="326"/>
      <c r="DE185" s="326"/>
      <c r="DF185" s="326"/>
      <c r="DG185" s="326"/>
      <c r="DH185" s="326"/>
      <c r="DI185" s="326"/>
      <c r="DJ185" s="326"/>
      <c r="DK185" s="326"/>
      <c r="DL185" s="326"/>
      <c r="DM185" s="326"/>
      <c r="DN185" s="326"/>
      <c r="DO185" s="326"/>
      <c r="DP185" s="326"/>
      <c r="DQ185" s="326"/>
    </row>
    <row r="186" s="309" customFormat="1" customHeight="1" spans="3:121">
      <c r="C186" s="328"/>
      <c r="D186" s="329"/>
      <c r="E186" s="329"/>
      <c r="G186" s="330"/>
      <c r="H186" s="331"/>
      <c r="I186" s="398"/>
      <c r="J186" s="399"/>
      <c r="K186" s="322"/>
      <c r="L186" s="322"/>
      <c r="M186" s="323"/>
      <c r="N186" s="323"/>
      <c r="O186" s="322"/>
      <c r="P186" s="322"/>
      <c r="Q186" s="323"/>
      <c r="S186" s="324"/>
      <c r="T186" s="324"/>
      <c r="U186" s="324"/>
      <c r="V186" s="324"/>
      <c r="W186" s="324"/>
      <c r="X186" s="324"/>
      <c r="Y186" s="324"/>
      <c r="Z186" s="324"/>
      <c r="AA186" s="530">
        <v>41012</v>
      </c>
      <c r="AB186" s="531">
        <v>0.93</v>
      </c>
      <c r="AC186" s="532">
        <v>102</v>
      </c>
      <c r="AD186" s="533">
        <v>9300</v>
      </c>
      <c r="AE186" s="533">
        <f t="shared" si="11"/>
        <v>7657.7384</v>
      </c>
      <c r="AF186" s="534">
        <f t="shared" si="12"/>
        <v>7.6577384</v>
      </c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324"/>
      <c r="AY186" s="324"/>
      <c r="AZ186" s="324"/>
      <c r="BA186" s="324"/>
      <c r="BB186" s="324"/>
      <c r="BC186" s="324"/>
      <c r="BD186" s="324"/>
      <c r="BE186" s="324"/>
      <c r="BF186" s="324"/>
      <c r="BG186" s="324"/>
      <c r="BH186" s="324"/>
      <c r="BI186" s="324"/>
      <c r="BJ186" s="324"/>
      <c r="BK186" s="324"/>
      <c r="BL186" s="324"/>
      <c r="BM186" s="324"/>
      <c r="BN186" s="324"/>
      <c r="BO186" s="324"/>
      <c r="BP186" s="324"/>
      <c r="BQ186" s="324"/>
      <c r="BR186" s="324"/>
      <c r="BS186" s="324"/>
      <c r="BT186" s="324"/>
      <c r="BU186" s="324"/>
      <c r="BV186" s="324"/>
      <c r="BW186" s="324"/>
      <c r="BX186" s="324"/>
      <c r="BY186" s="324"/>
      <c r="BZ186" s="324"/>
      <c r="CA186" s="324"/>
      <c r="CB186" s="324"/>
      <c r="CC186" s="326"/>
      <c r="CD186" s="326"/>
      <c r="CE186" s="326"/>
      <c r="CF186" s="326"/>
      <c r="CG186" s="326"/>
      <c r="CH186" s="326"/>
      <c r="CI186" s="326"/>
      <c r="CJ186" s="326"/>
      <c r="CK186" s="326"/>
      <c r="CL186" s="326"/>
      <c r="CM186" s="326"/>
      <c r="CN186" s="326"/>
      <c r="CO186" s="326"/>
      <c r="CP186" s="326"/>
      <c r="CQ186" s="326"/>
      <c r="CR186" s="326"/>
      <c r="CS186" s="326"/>
      <c r="CT186" s="326"/>
      <c r="CU186" s="326"/>
      <c r="CV186" s="326"/>
      <c r="CW186" s="326"/>
      <c r="CX186" s="326"/>
      <c r="CY186" s="326"/>
      <c r="CZ186" s="326"/>
      <c r="DA186" s="326"/>
      <c r="DB186" s="326"/>
      <c r="DC186" s="326"/>
      <c r="DD186" s="326"/>
      <c r="DE186" s="326"/>
      <c r="DF186" s="326"/>
      <c r="DG186" s="326"/>
      <c r="DH186" s="326"/>
      <c r="DI186" s="326"/>
      <c r="DJ186" s="326"/>
      <c r="DK186" s="326"/>
      <c r="DL186" s="326"/>
      <c r="DM186" s="326"/>
      <c r="DN186" s="326"/>
      <c r="DO186" s="326"/>
      <c r="DP186" s="326"/>
      <c r="DQ186" s="326"/>
    </row>
    <row r="187" s="309" customFormat="1" customHeight="1" spans="3:121">
      <c r="C187" s="328"/>
      <c r="D187" s="329"/>
      <c r="E187" s="329"/>
      <c r="G187" s="330"/>
      <c r="H187" s="331"/>
      <c r="I187" s="398"/>
      <c r="J187" s="399"/>
      <c r="K187" s="322"/>
      <c r="L187" s="322"/>
      <c r="M187" s="323"/>
      <c r="N187" s="323"/>
      <c r="O187" s="322"/>
      <c r="P187" s="322"/>
      <c r="Q187" s="323"/>
      <c r="S187" s="324"/>
      <c r="T187" s="324"/>
      <c r="U187" s="324"/>
      <c r="V187" s="324"/>
      <c r="W187" s="324"/>
      <c r="X187" s="324"/>
      <c r="Y187" s="324"/>
      <c r="Z187" s="324"/>
      <c r="AA187" s="530">
        <v>41013</v>
      </c>
      <c r="AB187" s="531">
        <v>0.94</v>
      </c>
      <c r="AC187" s="532">
        <v>103</v>
      </c>
      <c r="AD187" s="533">
        <v>9400</v>
      </c>
      <c r="AE187" s="533">
        <f t="shared" si="11"/>
        <v>7631.5563</v>
      </c>
      <c r="AF187" s="534">
        <f t="shared" si="12"/>
        <v>7.6315563</v>
      </c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324"/>
      <c r="AY187" s="324"/>
      <c r="AZ187" s="324"/>
      <c r="BA187" s="324"/>
      <c r="BB187" s="324"/>
      <c r="BC187" s="324"/>
      <c r="BD187" s="324"/>
      <c r="BE187" s="324"/>
      <c r="BF187" s="324"/>
      <c r="BG187" s="324"/>
      <c r="BH187" s="324"/>
      <c r="BI187" s="324"/>
      <c r="BJ187" s="324"/>
      <c r="BK187" s="324"/>
      <c r="BL187" s="324"/>
      <c r="BM187" s="324"/>
      <c r="BN187" s="324"/>
      <c r="BO187" s="324"/>
      <c r="BP187" s="324"/>
      <c r="BQ187" s="324"/>
      <c r="BR187" s="324"/>
      <c r="BS187" s="324"/>
      <c r="BT187" s="324"/>
      <c r="BU187" s="324"/>
      <c r="BV187" s="324"/>
      <c r="BW187" s="324"/>
      <c r="BX187" s="324"/>
      <c r="BY187" s="324"/>
      <c r="BZ187" s="324"/>
      <c r="CA187" s="324"/>
      <c r="CB187" s="324"/>
      <c r="CC187" s="326"/>
      <c r="CD187" s="326"/>
      <c r="CE187" s="326"/>
      <c r="CF187" s="326"/>
      <c r="CG187" s="326"/>
      <c r="CH187" s="326"/>
      <c r="CI187" s="326"/>
      <c r="CJ187" s="326"/>
      <c r="CK187" s="326"/>
      <c r="CL187" s="326"/>
      <c r="CM187" s="326"/>
      <c r="CN187" s="326"/>
      <c r="CO187" s="326"/>
      <c r="CP187" s="326"/>
      <c r="CQ187" s="326"/>
      <c r="CR187" s="326"/>
      <c r="CS187" s="326"/>
      <c r="CT187" s="326"/>
      <c r="CU187" s="326"/>
      <c r="CV187" s="326"/>
      <c r="CW187" s="326"/>
      <c r="CX187" s="326"/>
      <c r="CY187" s="326"/>
      <c r="CZ187" s="326"/>
      <c r="DA187" s="326"/>
      <c r="DB187" s="326"/>
      <c r="DC187" s="326"/>
      <c r="DD187" s="326"/>
      <c r="DE187" s="326"/>
      <c r="DF187" s="326"/>
      <c r="DG187" s="326"/>
      <c r="DH187" s="326"/>
      <c r="DI187" s="326"/>
      <c r="DJ187" s="326"/>
      <c r="DK187" s="326"/>
      <c r="DL187" s="326"/>
      <c r="DM187" s="326"/>
      <c r="DN187" s="326"/>
      <c r="DO187" s="326"/>
      <c r="DP187" s="326"/>
      <c r="DQ187" s="326"/>
    </row>
    <row r="188" s="309" customFormat="1" customHeight="1" spans="3:121">
      <c r="C188" s="328"/>
      <c r="D188" s="329"/>
      <c r="E188" s="329"/>
      <c r="G188" s="330"/>
      <c r="H188" s="331"/>
      <c r="I188" s="398"/>
      <c r="J188" s="399"/>
      <c r="K188" s="322"/>
      <c r="L188" s="322"/>
      <c r="M188" s="323"/>
      <c r="N188" s="323"/>
      <c r="O188" s="322"/>
      <c r="P188" s="322"/>
      <c r="Q188" s="323"/>
      <c r="S188" s="324"/>
      <c r="T188" s="324"/>
      <c r="U188" s="324"/>
      <c r="V188" s="324"/>
      <c r="W188" s="324"/>
      <c r="X188" s="324"/>
      <c r="Y188" s="324"/>
      <c r="Z188" s="324"/>
      <c r="AA188" s="530">
        <v>41014</v>
      </c>
      <c r="AB188" s="531">
        <v>0.94</v>
      </c>
      <c r="AC188" s="532">
        <v>104</v>
      </c>
      <c r="AD188" s="533">
        <v>9400</v>
      </c>
      <c r="AE188" s="533">
        <f t="shared" si="11"/>
        <v>7602.926</v>
      </c>
      <c r="AF188" s="534">
        <f t="shared" si="12"/>
        <v>7.602926</v>
      </c>
      <c r="AG188" s="324"/>
      <c r="AH188" s="324"/>
      <c r="AI188" s="324"/>
      <c r="AJ188" s="324"/>
      <c r="AK188" s="324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324"/>
      <c r="AY188" s="324"/>
      <c r="AZ188" s="324"/>
      <c r="BA188" s="324"/>
      <c r="BB188" s="324"/>
      <c r="BC188" s="324"/>
      <c r="BD188" s="324"/>
      <c r="BE188" s="324"/>
      <c r="BF188" s="324"/>
      <c r="BG188" s="324"/>
      <c r="BH188" s="324"/>
      <c r="BI188" s="324"/>
      <c r="BJ188" s="324"/>
      <c r="BK188" s="324"/>
      <c r="BL188" s="324"/>
      <c r="BM188" s="324"/>
      <c r="BN188" s="324"/>
      <c r="BO188" s="324"/>
      <c r="BP188" s="324"/>
      <c r="BQ188" s="324"/>
      <c r="BR188" s="324"/>
      <c r="BS188" s="324"/>
      <c r="BT188" s="324"/>
      <c r="BU188" s="324"/>
      <c r="BV188" s="324"/>
      <c r="BW188" s="324"/>
      <c r="BX188" s="324"/>
      <c r="BY188" s="324"/>
      <c r="BZ188" s="324"/>
      <c r="CA188" s="324"/>
      <c r="CB188" s="324"/>
      <c r="CC188" s="326"/>
      <c r="CD188" s="326"/>
      <c r="CE188" s="326"/>
      <c r="CF188" s="326"/>
      <c r="CG188" s="326"/>
      <c r="CH188" s="326"/>
      <c r="CI188" s="326"/>
      <c r="CJ188" s="326"/>
      <c r="CK188" s="326"/>
      <c r="CL188" s="326"/>
      <c r="CM188" s="326"/>
      <c r="CN188" s="326"/>
      <c r="CO188" s="326"/>
      <c r="CP188" s="326"/>
      <c r="CQ188" s="326"/>
      <c r="CR188" s="326"/>
      <c r="CS188" s="326"/>
      <c r="CT188" s="326"/>
      <c r="CU188" s="326"/>
      <c r="CV188" s="326"/>
      <c r="CW188" s="326"/>
      <c r="CX188" s="326"/>
      <c r="CY188" s="326"/>
      <c r="CZ188" s="326"/>
      <c r="DA188" s="326"/>
      <c r="DB188" s="326"/>
      <c r="DC188" s="326"/>
      <c r="DD188" s="326"/>
      <c r="DE188" s="326"/>
      <c r="DF188" s="326"/>
      <c r="DG188" s="326"/>
      <c r="DH188" s="326"/>
      <c r="DI188" s="326"/>
      <c r="DJ188" s="326"/>
      <c r="DK188" s="326"/>
      <c r="DL188" s="326"/>
      <c r="DM188" s="326"/>
      <c r="DN188" s="326"/>
      <c r="DO188" s="326"/>
      <c r="DP188" s="326"/>
      <c r="DQ188" s="326"/>
    </row>
    <row r="189" s="309" customFormat="1" customHeight="1" spans="3:121">
      <c r="C189" s="328"/>
      <c r="D189" s="329"/>
      <c r="E189" s="329"/>
      <c r="G189" s="330"/>
      <c r="H189" s="331"/>
      <c r="I189" s="398"/>
      <c r="J189" s="399"/>
      <c r="K189" s="322"/>
      <c r="L189" s="322"/>
      <c r="M189" s="323"/>
      <c r="N189" s="323"/>
      <c r="O189" s="322"/>
      <c r="P189" s="322"/>
      <c r="Q189" s="323"/>
      <c r="S189" s="324"/>
      <c r="T189" s="324"/>
      <c r="U189" s="324"/>
      <c r="V189" s="324"/>
      <c r="W189" s="324"/>
      <c r="X189" s="324"/>
      <c r="Y189" s="324"/>
      <c r="Z189" s="324"/>
      <c r="AA189" s="530">
        <v>41015</v>
      </c>
      <c r="AB189" s="531">
        <v>0.95</v>
      </c>
      <c r="AC189" s="532">
        <v>105</v>
      </c>
      <c r="AD189" s="533">
        <v>9500</v>
      </c>
      <c r="AE189" s="533">
        <f t="shared" si="11"/>
        <v>7571.8925</v>
      </c>
      <c r="AF189" s="534">
        <f t="shared" si="12"/>
        <v>7.5718925</v>
      </c>
      <c r="AG189" s="324"/>
      <c r="AH189" s="324"/>
      <c r="AI189" s="324"/>
      <c r="AJ189" s="324"/>
      <c r="AK189" s="324"/>
      <c r="AL189" s="324"/>
      <c r="AM189" s="324"/>
      <c r="AN189" s="324"/>
      <c r="AO189" s="324"/>
      <c r="AP189" s="324"/>
      <c r="AQ189" s="324"/>
      <c r="AR189" s="324"/>
      <c r="AS189" s="324"/>
      <c r="AT189" s="324"/>
      <c r="AU189" s="324"/>
      <c r="AV189" s="324"/>
      <c r="AW189" s="324"/>
      <c r="AX189" s="324"/>
      <c r="AY189" s="324"/>
      <c r="AZ189" s="324"/>
      <c r="BA189" s="324"/>
      <c r="BB189" s="324"/>
      <c r="BC189" s="324"/>
      <c r="BD189" s="324"/>
      <c r="BE189" s="324"/>
      <c r="BF189" s="324"/>
      <c r="BG189" s="324"/>
      <c r="BH189" s="324"/>
      <c r="BI189" s="324"/>
      <c r="BJ189" s="324"/>
      <c r="BK189" s="324"/>
      <c r="BL189" s="324"/>
      <c r="BM189" s="324"/>
      <c r="BN189" s="324"/>
      <c r="BO189" s="324"/>
      <c r="BP189" s="324"/>
      <c r="BQ189" s="324"/>
      <c r="BR189" s="324"/>
      <c r="BS189" s="324"/>
      <c r="BT189" s="324"/>
      <c r="BU189" s="324"/>
      <c r="BV189" s="324"/>
      <c r="BW189" s="324"/>
      <c r="BX189" s="324"/>
      <c r="BY189" s="324"/>
      <c r="BZ189" s="324"/>
      <c r="CA189" s="324"/>
      <c r="CB189" s="324"/>
      <c r="CC189" s="326"/>
      <c r="CD189" s="326"/>
      <c r="CE189" s="326"/>
      <c r="CF189" s="326"/>
      <c r="CG189" s="326"/>
      <c r="CH189" s="326"/>
      <c r="CI189" s="326"/>
      <c r="CJ189" s="326"/>
      <c r="CK189" s="326"/>
      <c r="CL189" s="326"/>
      <c r="CM189" s="326"/>
      <c r="CN189" s="326"/>
      <c r="CO189" s="326"/>
      <c r="CP189" s="326"/>
      <c r="CQ189" s="326"/>
      <c r="CR189" s="326"/>
      <c r="CS189" s="326"/>
      <c r="CT189" s="326"/>
      <c r="CU189" s="326"/>
      <c r="CV189" s="326"/>
      <c r="CW189" s="326"/>
      <c r="CX189" s="326"/>
      <c r="CY189" s="326"/>
      <c r="CZ189" s="326"/>
      <c r="DA189" s="326"/>
      <c r="DB189" s="326"/>
      <c r="DC189" s="326"/>
      <c r="DD189" s="326"/>
      <c r="DE189" s="326"/>
      <c r="DF189" s="326"/>
      <c r="DG189" s="326"/>
      <c r="DH189" s="326"/>
      <c r="DI189" s="326"/>
      <c r="DJ189" s="326"/>
      <c r="DK189" s="326"/>
      <c r="DL189" s="326"/>
      <c r="DM189" s="326"/>
      <c r="DN189" s="326"/>
      <c r="DO189" s="326"/>
      <c r="DP189" s="326"/>
      <c r="DQ189" s="326"/>
    </row>
    <row r="190" s="309" customFormat="1" customHeight="1" spans="3:121">
      <c r="C190" s="328"/>
      <c r="D190" s="329"/>
      <c r="E190" s="329"/>
      <c r="G190" s="330"/>
      <c r="H190" s="331"/>
      <c r="I190" s="398"/>
      <c r="J190" s="399"/>
      <c r="K190" s="322"/>
      <c r="L190" s="322"/>
      <c r="M190" s="323"/>
      <c r="N190" s="323"/>
      <c r="O190" s="322"/>
      <c r="P190" s="322"/>
      <c r="Q190" s="323"/>
      <c r="S190" s="324"/>
      <c r="T190" s="324"/>
      <c r="U190" s="324"/>
      <c r="V190" s="324"/>
      <c r="W190" s="324"/>
      <c r="X190" s="324"/>
      <c r="Y190" s="324"/>
      <c r="Z190" s="324"/>
      <c r="AA190" s="530">
        <v>41016</v>
      </c>
      <c r="AB190" s="531">
        <v>0.95</v>
      </c>
      <c r="AC190" s="532">
        <v>106</v>
      </c>
      <c r="AD190" s="533">
        <v>9500</v>
      </c>
      <c r="AE190" s="533">
        <f t="shared" si="11"/>
        <v>7538.5032</v>
      </c>
      <c r="AF190" s="534">
        <f t="shared" si="12"/>
        <v>7.5385032</v>
      </c>
      <c r="AG190" s="324"/>
      <c r="AH190" s="324"/>
      <c r="AI190" s="324"/>
      <c r="AJ190" s="324"/>
      <c r="AK190" s="324"/>
      <c r="AL190" s="324"/>
      <c r="AM190" s="324"/>
      <c r="AN190" s="324"/>
      <c r="AO190" s="324"/>
      <c r="AP190" s="324"/>
      <c r="AQ190" s="324"/>
      <c r="AR190" s="324"/>
      <c r="AS190" s="324"/>
      <c r="AT190" s="324"/>
      <c r="AU190" s="324"/>
      <c r="AV190" s="324"/>
      <c r="AW190" s="324"/>
      <c r="AX190" s="324"/>
      <c r="AY190" s="324"/>
      <c r="AZ190" s="324"/>
      <c r="BA190" s="324"/>
      <c r="BB190" s="324"/>
      <c r="BC190" s="324"/>
      <c r="BD190" s="324"/>
      <c r="BE190" s="324"/>
      <c r="BF190" s="324"/>
      <c r="BG190" s="324"/>
      <c r="BH190" s="324"/>
      <c r="BI190" s="324"/>
      <c r="BJ190" s="324"/>
      <c r="BK190" s="324"/>
      <c r="BL190" s="324"/>
      <c r="BM190" s="324"/>
      <c r="BN190" s="324"/>
      <c r="BO190" s="324"/>
      <c r="BP190" s="324"/>
      <c r="BQ190" s="324"/>
      <c r="BR190" s="324"/>
      <c r="BS190" s="324"/>
      <c r="BT190" s="324"/>
      <c r="BU190" s="324"/>
      <c r="BV190" s="324"/>
      <c r="BW190" s="324"/>
      <c r="BX190" s="324"/>
      <c r="BY190" s="324"/>
      <c r="BZ190" s="324"/>
      <c r="CA190" s="324"/>
      <c r="CB190" s="324"/>
      <c r="CC190" s="326"/>
      <c r="CD190" s="326"/>
      <c r="CE190" s="326"/>
      <c r="CF190" s="326"/>
      <c r="CG190" s="326"/>
      <c r="CH190" s="326"/>
      <c r="CI190" s="326"/>
      <c r="CJ190" s="326"/>
      <c r="CK190" s="326"/>
      <c r="CL190" s="326"/>
      <c r="CM190" s="326"/>
      <c r="CN190" s="326"/>
      <c r="CO190" s="326"/>
      <c r="CP190" s="326"/>
      <c r="CQ190" s="326"/>
      <c r="CR190" s="326"/>
      <c r="CS190" s="326"/>
      <c r="CT190" s="326"/>
      <c r="CU190" s="326"/>
      <c r="CV190" s="326"/>
      <c r="CW190" s="326"/>
      <c r="CX190" s="326"/>
      <c r="CY190" s="326"/>
      <c r="CZ190" s="326"/>
      <c r="DA190" s="326"/>
      <c r="DB190" s="326"/>
      <c r="DC190" s="326"/>
      <c r="DD190" s="326"/>
      <c r="DE190" s="326"/>
      <c r="DF190" s="326"/>
      <c r="DG190" s="326"/>
      <c r="DH190" s="326"/>
      <c r="DI190" s="326"/>
      <c r="DJ190" s="326"/>
      <c r="DK190" s="326"/>
      <c r="DL190" s="326"/>
      <c r="DM190" s="326"/>
      <c r="DN190" s="326"/>
      <c r="DO190" s="326"/>
      <c r="DP190" s="326"/>
      <c r="DQ190" s="326"/>
    </row>
    <row r="191" s="309" customFormat="1" customHeight="1" spans="3:121">
      <c r="C191" s="328"/>
      <c r="D191" s="329"/>
      <c r="E191" s="329"/>
      <c r="G191" s="330"/>
      <c r="H191" s="331"/>
      <c r="I191" s="398"/>
      <c r="J191" s="399"/>
      <c r="K191" s="322"/>
      <c r="L191" s="322"/>
      <c r="M191" s="323"/>
      <c r="N191" s="323"/>
      <c r="O191" s="322"/>
      <c r="P191" s="322"/>
      <c r="Q191" s="323"/>
      <c r="S191" s="324"/>
      <c r="T191" s="324"/>
      <c r="U191" s="324"/>
      <c r="V191" s="324"/>
      <c r="W191" s="324"/>
      <c r="X191" s="324"/>
      <c r="Y191" s="324"/>
      <c r="Z191" s="324"/>
      <c r="AA191" s="530">
        <v>41017</v>
      </c>
      <c r="AB191" s="531">
        <v>0.95</v>
      </c>
      <c r="AC191" s="532">
        <v>107</v>
      </c>
      <c r="AD191" s="533">
        <v>9500</v>
      </c>
      <c r="AE191" s="533">
        <f t="shared" si="11"/>
        <v>7502.8079</v>
      </c>
      <c r="AF191" s="534">
        <f t="shared" si="12"/>
        <v>7.5028079</v>
      </c>
      <c r="AG191" s="324"/>
      <c r="AH191" s="324"/>
      <c r="AI191" s="324"/>
      <c r="AJ191" s="324"/>
      <c r="AK191" s="324"/>
      <c r="AL191" s="324"/>
      <c r="AM191" s="324"/>
      <c r="AN191" s="324"/>
      <c r="AO191" s="324"/>
      <c r="AP191" s="324"/>
      <c r="AQ191" s="324"/>
      <c r="AR191" s="324"/>
      <c r="AS191" s="324"/>
      <c r="AT191" s="324"/>
      <c r="AU191" s="324"/>
      <c r="AV191" s="324"/>
      <c r="AW191" s="324"/>
      <c r="AX191" s="324"/>
      <c r="AY191" s="324"/>
      <c r="AZ191" s="324"/>
      <c r="BA191" s="324"/>
      <c r="BB191" s="324"/>
      <c r="BC191" s="324"/>
      <c r="BD191" s="324"/>
      <c r="BE191" s="324"/>
      <c r="BF191" s="324"/>
      <c r="BG191" s="324"/>
      <c r="BH191" s="324"/>
      <c r="BI191" s="324"/>
      <c r="BJ191" s="324"/>
      <c r="BK191" s="324"/>
      <c r="BL191" s="324"/>
      <c r="BM191" s="324"/>
      <c r="BN191" s="324"/>
      <c r="BO191" s="324"/>
      <c r="BP191" s="324"/>
      <c r="BQ191" s="324"/>
      <c r="BR191" s="324"/>
      <c r="BS191" s="324"/>
      <c r="BT191" s="324"/>
      <c r="BU191" s="324"/>
      <c r="BV191" s="324"/>
      <c r="BW191" s="324"/>
      <c r="BX191" s="324"/>
      <c r="BY191" s="324"/>
      <c r="BZ191" s="324"/>
      <c r="CA191" s="324"/>
      <c r="CB191" s="324"/>
      <c r="CC191" s="326"/>
      <c r="CD191" s="326"/>
      <c r="CE191" s="326"/>
      <c r="CF191" s="326"/>
      <c r="CG191" s="326"/>
      <c r="CH191" s="326"/>
      <c r="CI191" s="326"/>
      <c r="CJ191" s="326"/>
      <c r="CK191" s="326"/>
      <c r="CL191" s="326"/>
      <c r="CM191" s="326"/>
      <c r="CN191" s="326"/>
      <c r="CO191" s="326"/>
      <c r="CP191" s="326"/>
      <c r="CQ191" s="326"/>
      <c r="CR191" s="326"/>
      <c r="CS191" s="326"/>
      <c r="CT191" s="326"/>
      <c r="CU191" s="326"/>
      <c r="CV191" s="326"/>
      <c r="CW191" s="326"/>
      <c r="CX191" s="326"/>
      <c r="CY191" s="326"/>
      <c r="CZ191" s="326"/>
      <c r="DA191" s="326"/>
      <c r="DB191" s="326"/>
      <c r="DC191" s="326"/>
      <c r="DD191" s="326"/>
      <c r="DE191" s="326"/>
      <c r="DF191" s="326"/>
      <c r="DG191" s="326"/>
      <c r="DH191" s="326"/>
      <c r="DI191" s="326"/>
      <c r="DJ191" s="326"/>
      <c r="DK191" s="326"/>
      <c r="DL191" s="326"/>
      <c r="DM191" s="326"/>
      <c r="DN191" s="326"/>
      <c r="DO191" s="326"/>
      <c r="DP191" s="326"/>
      <c r="DQ191" s="326"/>
    </row>
    <row r="192" s="309" customFormat="1" customHeight="1" spans="3:121">
      <c r="C192" s="328"/>
      <c r="D192" s="329"/>
      <c r="E192" s="329"/>
      <c r="G192" s="330"/>
      <c r="H192" s="331"/>
      <c r="I192" s="398"/>
      <c r="J192" s="399"/>
      <c r="K192" s="322"/>
      <c r="L192" s="322"/>
      <c r="M192" s="323"/>
      <c r="N192" s="323"/>
      <c r="O192" s="322"/>
      <c r="P192" s="322"/>
      <c r="Q192" s="323"/>
      <c r="S192" s="324"/>
      <c r="T192" s="324"/>
      <c r="U192" s="324"/>
      <c r="V192" s="324"/>
      <c r="W192" s="324"/>
      <c r="X192" s="324"/>
      <c r="Y192" s="324"/>
      <c r="Z192" s="324"/>
      <c r="AA192" s="530">
        <v>41018</v>
      </c>
      <c r="AB192" s="531">
        <v>0.96</v>
      </c>
      <c r="AC192" s="532">
        <v>108</v>
      </c>
      <c r="AD192" s="533">
        <v>9600</v>
      </c>
      <c r="AE192" s="533">
        <f t="shared" si="11"/>
        <v>7464.8588</v>
      </c>
      <c r="AF192" s="534">
        <f t="shared" si="12"/>
        <v>7.4648588</v>
      </c>
      <c r="AG192" s="324"/>
      <c r="AH192" s="324"/>
      <c r="AI192" s="324"/>
      <c r="AJ192" s="324"/>
      <c r="AK192" s="324"/>
      <c r="AL192" s="324"/>
      <c r="AM192" s="324"/>
      <c r="AN192" s="324"/>
      <c r="AO192" s="324"/>
      <c r="AP192" s="324"/>
      <c r="AQ192" s="324"/>
      <c r="AR192" s="324"/>
      <c r="AS192" s="324"/>
      <c r="AT192" s="324"/>
      <c r="AU192" s="324"/>
      <c r="AV192" s="324"/>
      <c r="AW192" s="324"/>
      <c r="AX192" s="324"/>
      <c r="AY192" s="324"/>
      <c r="AZ192" s="324"/>
      <c r="BA192" s="324"/>
      <c r="BB192" s="324"/>
      <c r="BC192" s="324"/>
      <c r="BD192" s="324"/>
      <c r="BE192" s="324"/>
      <c r="BF192" s="324"/>
      <c r="BG192" s="324"/>
      <c r="BH192" s="324"/>
      <c r="BI192" s="324"/>
      <c r="BJ192" s="324"/>
      <c r="BK192" s="324"/>
      <c r="BL192" s="324"/>
      <c r="BM192" s="324"/>
      <c r="BN192" s="324"/>
      <c r="BO192" s="324"/>
      <c r="BP192" s="324"/>
      <c r="BQ192" s="324"/>
      <c r="BR192" s="324"/>
      <c r="BS192" s="324"/>
      <c r="BT192" s="324"/>
      <c r="BU192" s="324"/>
      <c r="BV192" s="324"/>
      <c r="BW192" s="324"/>
      <c r="BX192" s="324"/>
      <c r="BY192" s="324"/>
      <c r="BZ192" s="324"/>
      <c r="CA192" s="324"/>
      <c r="CB192" s="324"/>
      <c r="CC192" s="326"/>
      <c r="CD192" s="326"/>
      <c r="CE192" s="326"/>
      <c r="CF192" s="326"/>
      <c r="CG192" s="326"/>
      <c r="CH192" s="326"/>
      <c r="CI192" s="326"/>
      <c r="CJ192" s="326"/>
      <c r="CK192" s="326"/>
      <c r="CL192" s="326"/>
      <c r="CM192" s="326"/>
      <c r="CN192" s="326"/>
      <c r="CO192" s="326"/>
      <c r="CP192" s="326"/>
      <c r="CQ192" s="326"/>
      <c r="CR192" s="326"/>
      <c r="CS192" s="326"/>
      <c r="CT192" s="326"/>
      <c r="CU192" s="326"/>
      <c r="CV192" s="326"/>
      <c r="CW192" s="326"/>
      <c r="CX192" s="326"/>
      <c r="CY192" s="326"/>
      <c r="CZ192" s="326"/>
      <c r="DA192" s="326"/>
      <c r="DB192" s="326"/>
      <c r="DC192" s="326"/>
      <c r="DD192" s="326"/>
      <c r="DE192" s="326"/>
      <c r="DF192" s="326"/>
      <c r="DG192" s="326"/>
      <c r="DH192" s="326"/>
      <c r="DI192" s="326"/>
      <c r="DJ192" s="326"/>
      <c r="DK192" s="326"/>
      <c r="DL192" s="326"/>
      <c r="DM192" s="326"/>
      <c r="DN192" s="326"/>
      <c r="DO192" s="326"/>
      <c r="DP192" s="326"/>
      <c r="DQ192" s="326"/>
    </row>
    <row r="193" s="309" customFormat="1" customHeight="1" spans="3:121">
      <c r="C193" s="328"/>
      <c r="D193" s="329"/>
      <c r="E193" s="329"/>
      <c r="G193" s="330"/>
      <c r="H193" s="331"/>
      <c r="I193" s="398"/>
      <c r="J193" s="399"/>
      <c r="K193" s="322"/>
      <c r="L193" s="322"/>
      <c r="M193" s="323"/>
      <c r="N193" s="323"/>
      <c r="O193" s="322"/>
      <c r="P193" s="322"/>
      <c r="Q193" s="323"/>
      <c r="S193" s="324"/>
      <c r="T193" s="324"/>
      <c r="U193" s="324"/>
      <c r="V193" s="324"/>
      <c r="W193" s="324"/>
      <c r="X193" s="324"/>
      <c r="Y193" s="324"/>
      <c r="Z193" s="324"/>
      <c r="AA193" s="530">
        <v>41019</v>
      </c>
      <c r="AB193" s="531">
        <v>0.96</v>
      </c>
      <c r="AC193" s="532">
        <v>109</v>
      </c>
      <c r="AD193" s="533">
        <v>9600</v>
      </c>
      <c r="AE193" s="533">
        <f t="shared" si="11"/>
        <v>7424.7105</v>
      </c>
      <c r="AF193" s="534">
        <f t="shared" si="12"/>
        <v>7.4247105</v>
      </c>
      <c r="AG193" s="324"/>
      <c r="AH193" s="324"/>
      <c r="AI193" s="324"/>
      <c r="AJ193" s="324"/>
      <c r="AK193" s="324"/>
      <c r="AL193" s="324"/>
      <c r="AM193" s="324"/>
      <c r="AN193" s="324"/>
      <c r="AO193" s="324"/>
      <c r="AP193" s="324"/>
      <c r="AQ193" s="324"/>
      <c r="AR193" s="324"/>
      <c r="AS193" s="324"/>
      <c r="AT193" s="324"/>
      <c r="AU193" s="324"/>
      <c r="AV193" s="324"/>
      <c r="AW193" s="324"/>
      <c r="AX193" s="324"/>
      <c r="AY193" s="324"/>
      <c r="AZ193" s="324"/>
      <c r="BA193" s="324"/>
      <c r="BB193" s="324"/>
      <c r="BC193" s="324"/>
      <c r="BD193" s="324"/>
      <c r="BE193" s="324"/>
      <c r="BF193" s="324"/>
      <c r="BG193" s="324"/>
      <c r="BH193" s="324"/>
      <c r="BI193" s="324"/>
      <c r="BJ193" s="324"/>
      <c r="BK193" s="324"/>
      <c r="BL193" s="324"/>
      <c r="BM193" s="324"/>
      <c r="BN193" s="324"/>
      <c r="BO193" s="324"/>
      <c r="BP193" s="324"/>
      <c r="BQ193" s="324"/>
      <c r="BR193" s="324"/>
      <c r="BS193" s="324"/>
      <c r="BT193" s="324"/>
      <c r="BU193" s="324"/>
      <c r="BV193" s="324"/>
      <c r="BW193" s="324"/>
      <c r="BX193" s="324"/>
      <c r="BY193" s="324"/>
      <c r="BZ193" s="324"/>
      <c r="CA193" s="324"/>
      <c r="CB193" s="324"/>
      <c r="CC193" s="326"/>
      <c r="CD193" s="326"/>
      <c r="CE193" s="326"/>
      <c r="CF193" s="326"/>
      <c r="CG193" s="326"/>
      <c r="CH193" s="326"/>
      <c r="CI193" s="326"/>
      <c r="CJ193" s="326"/>
      <c r="CK193" s="326"/>
      <c r="CL193" s="326"/>
      <c r="CM193" s="326"/>
      <c r="CN193" s="326"/>
      <c r="CO193" s="326"/>
      <c r="CP193" s="326"/>
      <c r="CQ193" s="326"/>
      <c r="CR193" s="326"/>
      <c r="CS193" s="326"/>
      <c r="CT193" s="326"/>
      <c r="CU193" s="326"/>
      <c r="CV193" s="326"/>
      <c r="CW193" s="326"/>
      <c r="CX193" s="326"/>
      <c r="CY193" s="326"/>
      <c r="CZ193" s="326"/>
      <c r="DA193" s="326"/>
      <c r="DB193" s="326"/>
      <c r="DC193" s="326"/>
      <c r="DD193" s="326"/>
      <c r="DE193" s="326"/>
      <c r="DF193" s="326"/>
      <c r="DG193" s="326"/>
      <c r="DH193" s="326"/>
      <c r="DI193" s="326"/>
      <c r="DJ193" s="326"/>
      <c r="DK193" s="326"/>
      <c r="DL193" s="326"/>
      <c r="DM193" s="326"/>
      <c r="DN193" s="326"/>
      <c r="DO193" s="326"/>
      <c r="DP193" s="326"/>
      <c r="DQ193" s="326"/>
    </row>
    <row r="194" s="309" customFormat="1" customHeight="1" spans="3:121">
      <c r="C194" s="328"/>
      <c r="D194" s="329"/>
      <c r="E194" s="329"/>
      <c r="G194" s="330"/>
      <c r="H194" s="331"/>
      <c r="I194" s="398"/>
      <c r="J194" s="399"/>
      <c r="K194" s="322"/>
      <c r="L194" s="322"/>
      <c r="M194" s="323"/>
      <c r="N194" s="323"/>
      <c r="O194" s="322"/>
      <c r="P194" s="322"/>
      <c r="Q194" s="323"/>
      <c r="S194" s="324"/>
      <c r="T194" s="324"/>
      <c r="U194" s="324"/>
      <c r="V194" s="324"/>
      <c r="W194" s="324"/>
      <c r="X194" s="324"/>
      <c r="Y194" s="324"/>
      <c r="Z194" s="324"/>
      <c r="AA194" s="530">
        <v>41020</v>
      </c>
      <c r="AB194" s="531">
        <v>0.96</v>
      </c>
      <c r="AC194" s="532">
        <v>110</v>
      </c>
      <c r="AD194" s="533">
        <v>9600</v>
      </c>
      <c r="AE194" s="533">
        <f t="shared" si="11"/>
        <v>7382.42</v>
      </c>
      <c r="AF194" s="534">
        <f t="shared" si="12"/>
        <v>7.38242</v>
      </c>
      <c r="AG194" s="324"/>
      <c r="AH194" s="324"/>
      <c r="AI194" s="324"/>
      <c r="AJ194" s="324"/>
      <c r="AK194" s="324"/>
      <c r="AL194" s="324"/>
      <c r="AM194" s="324"/>
      <c r="AN194" s="324"/>
      <c r="AO194" s="324"/>
      <c r="AP194" s="324"/>
      <c r="AQ194" s="324"/>
      <c r="AR194" s="324"/>
      <c r="AS194" s="324"/>
      <c r="AT194" s="324"/>
      <c r="AU194" s="324"/>
      <c r="AV194" s="324"/>
      <c r="AW194" s="324"/>
      <c r="AX194" s="324"/>
      <c r="AY194" s="324"/>
      <c r="AZ194" s="324"/>
      <c r="BA194" s="324"/>
      <c r="BB194" s="324"/>
      <c r="BC194" s="324"/>
      <c r="BD194" s="324"/>
      <c r="BE194" s="324"/>
      <c r="BF194" s="324"/>
      <c r="BG194" s="324"/>
      <c r="BH194" s="324"/>
      <c r="BI194" s="324"/>
      <c r="BJ194" s="324"/>
      <c r="BK194" s="324"/>
      <c r="BL194" s="324"/>
      <c r="BM194" s="324"/>
      <c r="BN194" s="324"/>
      <c r="BO194" s="324"/>
      <c r="BP194" s="324"/>
      <c r="BQ194" s="324"/>
      <c r="BR194" s="324"/>
      <c r="BS194" s="324"/>
      <c r="BT194" s="324"/>
      <c r="BU194" s="324"/>
      <c r="BV194" s="324"/>
      <c r="BW194" s="324"/>
      <c r="BX194" s="324"/>
      <c r="BY194" s="324"/>
      <c r="BZ194" s="324"/>
      <c r="CA194" s="324"/>
      <c r="CB194" s="324"/>
      <c r="CC194" s="326"/>
      <c r="CD194" s="326"/>
      <c r="CE194" s="326"/>
      <c r="CF194" s="326"/>
      <c r="CG194" s="326"/>
      <c r="CH194" s="326"/>
      <c r="CI194" s="326"/>
      <c r="CJ194" s="326"/>
      <c r="CK194" s="326"/>
      <c r="CL194" s="326"/>
      <c r="CM194" s="326"/>
      <c r="CN194" s="326"/>
      <c r="CO194" s="326"/>
      <c r="CP194" s="326"/>
      <c r="CQ194" s="326"/>
      <c r="CR194" s="326"/>
      <c r="CS194" s="326"/>
      <c r="CT194" s="326"/>
      <c r="CU194" s="326"/>
      <c r="CV194" s="326"/>
      <c r="CW194" s="326"/>
      <c r="CX194" s="326"/>
      <c r="CY194" s="326"/>
      <c r="CZ194" s="326"/>
      <c r="DA194" s="326"/>
      <c r="DB194" s="326"/>
      <c r="DC194" s="326"/>
      <c r="DD194" s="326"/>
      <c r="DE194" s="326"/>
      <c r="DF194" s="326"/>
      <c r="DG194" s="326"/>
      <c r="DH194" s="326"/>
      <c r="DI194" s="326"/>
      <c r="DJ194" s="326"/>
      <c r="DK194" s="326"/>
      <c r="DL194" s="326"/>
      <c r="DM194" s="326"/>
      <c r="DN194" s="326"/>
      <c r="DO194" s="326"/>
      <c r="DP194" s="326"/>
      <c r="DQ194" s="326"/>
    </row>
    <row r="195" s="309" customFormat="1" customHeight="1" spans="3:121">
      <c r="C195" s="328"/>
      <c r="D195" s="329"/>
      <c r="E195" s="329"/>
      <c r="G195" s="330"/>
      <c r="H195" s="331"/>
      <c r="I195" s="398"/>
      <c r="J195" s="399"/>
      <c r="K195" s="322"/>
      <c r="L195" s="322"/>
      <c r="M195" s="323"/>
      <c r="N195" s="323"/>
      <c r="O195" s="322"/>
      <c r="P195" s="322"/>
      <c r="Q195" s="323"/>
      <c r="S195" s="324"/>
      <c r="T195" s="324"/>
      <c r="U195" s="324"/>
      <c r="V195" s="324"/>
      <c r="W195" s="324"/>
      <c r="X195" s="324"/>
      <c r="Y195" s="324"/>
      <c r="Z195" s="324"/>
      <c r="AA195" s="530">
        <v>41021</v>
      </c>
      <c r="AB195" s="531">
        <v>0.97</v>
      </c>
      <c r="AC195" s="532">
        <v>111</v>
      </c>
      <c r="AD195" s="533">
        <v>9700</v>
      </c>
      <c r="AE195" s="533">
        <f t="shared" si="11"/>
        <v>7338.0467</v>
      </c>
      <c r="AF195" s="534">
        <f t="shared" si="12"/>
        <v>7.3380467</v>
      </c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4"/>
      <c r="AS195" s="324"/>
      <c r="AT195" s="324"/>
      <c r="AU195" s="324"/>
      <c r="AV195" s="324"/>
      <c r="AW195" s="324"/>
      <c r="AX195" s="324"/>
      <c r="AY195" s="324"/>
      <c r="AZ195" s="324"/>
      <c r="BA195" s="324"/>
      <c r="BB195" s="324"/>
      <c r="BC195" s="324"/>
      <c r="BD195" s="324"/>
      <c r="BE195" s="324"/>
      <c r="BF195" s="324"/>
      <c r="BG195" s="324"/>
      <c r="BH195" s="324"/>
      <c r="BI195" s="324"/>
      <c r="BJ195" s="324"/>
      <c r="BK195" s="324"/>
      <c r="BL195" s="324"/>
      <c r="BM195" s="324"/>
      <c r="BN195" s="324"/>
      <c r="BO195" s="324"/>
      <c r="BP195" s="324"/>
      <c r="BQ195" s="324"/>
      <c r="BR195" s="324"/>
      <c r="BS195" s="324"/>
      <c r="BT195" s="324"/>
      <c r="BU195" s="324"/>
      <c r="BV195" s="324"/>
      <c r="BW195" s="324"/>
      <c r="BX195" s="324"/>
      <c r="BY195" s="324"/>
      <c r="BZ195" s="324"/>
      <c r="CA195" s="324"/>
      <c r="CB195" s="324"/>
      <c r="CC195" s="326"/>
      <c r="CD195" s="326"/>
      <c r="CE195" s="326"/>
      <c r="CF195" s="326"/>
      <c r="CG195" s="326"/>
      <c r="CH195" s="326"/>
      <c r="CI195" s="326"/>
      <c r="CJ195" s="326"/>
      <c r="CK195" s="326"/>
      <c r="CL195" s="326"/>
      <c r="CM195" s="326"/>
      <c r="CN195" s="326"/>
      <c r="CO195" s="326"/>
      <c r="CP195" s="326"/>
      <c r="CQ195" s="326"/>
      <c r="CR195" s="326"/>
      <c r="CS195" s="326"/>
      <c r="CT195" s="326"/>
      <c r="CU195" s="326"/>
      <c r="CV195" s="326"/>
      <c r="CW195" s="326"/>
      <c r="CX195" s="326"/>
      <c r="CY195" s="326"/>
      <c r="CZ195" s="326"/>
      <c r="DA195" s="326"/>
      <c r="DB195" s="326"/>
      <c r="DC195" s="326"/>
      <c r="DD195" s="326"/>
      <c r="DE195" s="326"/>
      <c r="DF195" s="326"/>
      <c r="DG195" s="326"/>
      <c r="DH195" s="326"/>
      <c r="DI195" s="326"/>
      <c r="DJ195" s="326"/>
      <c r="DK195" s="326"/>
      <c r="DL195" s="326"/>
      <c r="DM195" s="326"/>
      <c r="DN195" s="326"/>
      <c r="DO195" s="326"/>
      <c r="DP195" s="326"/>
      <c r="DQ195" s="326"/>
    </row>
    <row r="196" s="309" customFormat="1" customHeight="1" spans="3:121">
      <c r="C196" s="328"/>
      <c r="D196" s="329"/>
      <c r="E196" s="329"/>
      <c r="G196" s="330"/>
      <c r="H196" s="331"/>
      <c r="I196" s="398"/>
      <c r="J196" s="399"/>
      <c r="K196" s="322"/>
      <c r="L196" s="322"/>
      <c r="M196" s="323"/>
      <c r="N196" s="323"/>
      <c r="O196" s="322"/>
      <c r="P196" s="322"/>
      <c r="Q196" s="323"/>
      <c r="S196" s="324"/>
      <c r="T196" s="324"/>
      <c r="U196" s="324"/>
      <c r="V196" s="324"/>
      <c r="W196" s="324"/>
      <c r="X196" s="324"/>
      <c r="Y196" s="324"/>
      <c r="Z196" s="324"/>
      <c r="AA196" s="530">
        <v>41022</v>
      </c>
      <c r="AB196" s="531">
        <v>0.97</v>
      </c>
      <c r="AC196" s="532">
        <v>112</v>
      </c>
      <c r="AD196" s="533">
        <v>9700</v>
      </c>
      <c r="AE196" s="533">
        <f t="shared" si="11"/>
        <v>7291.6524</v>
      </c>
      <c r="AF196" s="534">
        <f t="shared" si="12"/>
        <v>7.2916524</v>
      </c>
      <c r="AG196" s="324"/>
      <c r="AH196" s="324"/>
      <c r="AI196" s="324"/>
      <c r="AJ196" s="324"/>
      <c r="AK196" s="324"/>
      <c r="AL196" s="324"/>
      <c r="AM196" s="324"/>
      <c r="AN196" s="324"/>
      <c r="AO196" s="324"/>
      <c r="AP196" s="324"/>
      <c r="AQ196" s="324"/>
      <c r="AR196" s="324"/>
      <c r="AS196" s="324"/>
      <c r="AT196" s="324"/>
      <c r="AU196" s="324"/>
      <c r="AV196" s="324"/>
      <c r="AW196" s="324"/>
      <c r="AX196" s="324"/>
      <c r="AY196" s="324"/>
      <c r="AZ196" s="324"/>
      <c r="BA196" s="324"/>
      <c r="BB196" s="324"/>
      <c r="BC196" s="324"/>
      <c r="BD196" s="324"/>
      <c r="BE196" s="324"/>
      <c r="BF196" s="324"/>
      <c r="BG196" s="324"/>
      <c r="BH196" s="324"/>
      <c r="BI196" s="324"/>
      <c r="BJ196" s="324"/>
      <c r="BK196" s="324"/>
      <c r="BL196" s="324"/>
      <c r="BM196" s="324"/>
      <c r="BN196" s="324"/>
      <c r="BO196" s="324"/>
      <c r="BP196" s="324"/>
      <c r="BQ196" s="324"/>
      <c r="BR196" s="324"/>
      <c r="BS196" s="324"/>
      <c r="BT196" s="324"/>
      <c r="BU196" s="324"/>
      <c r="BV196" s="324"/>
      <c r="BW196" s="324"/>
      <c r="BX196" s="324"/>
      <c r="BY196" s="324"/>
      <c r="BZ196" s="324"/>
      <c r="CA196" s="324"/>
      <c r="CB196" s="324"/>
      <c r="CC196" s="326"/>
      <c r="CD196" s="326"/>
      <c r="CE196" s="326"/>
      <c r="CF196" s="326"/>
      <c r="CG196" s="326"/>
      <c r="CH196" s="326"/>
      <c r="CI196" s="326"/>
      <c r="CJ196" s="326"/>
      <c r="CK196" s="326"/>
      <c r="CL196" s="326"/>
      <c r="CM196" s="326"/>
      <c r="CN196" s="326"/>
      <c r="CO196" s="326"/>
      <c r="CP196" s="326"/>
      <c r="CQ196" s="326"/>
      <c r="CR196" s="326"/>
      <c r="CS196" s="326"/>
      <c r="CT196" s="326"/>
      <c r="CU196" s="326"/>
      <c r="CV196" s="326"/>
      <c r="CW196" s="326"/>
      <c r="CX196" s="326"/>
      <c r="CY196" s="326"/>
      <c r="CZ196" s="326"/>
      <c r="DA196" s="326"/>
      <c r="DB196" s="326"/>
      <c r="DC196" s="326"/>
      <c r="DD196" s="326"/>
      <c r="DE196" s="326"/>
      <c r="DF196" s="326"/>
      <c r="DG196" s="326"/>
      <c r="DH196" s="326"/>
      <c r="DI196" s="326"/>
      <c r="DJ196" s="326"/>
      <c r="DK196" s="326"/>
      <c r="DL196" s="326"/>
      <c r="DM196" s="326"/>
      <c r="DN196" s="326"/>
      <c r="DO196" s="326"/>
      <c r="DP196" s="326"/>
      <c r="DQ196" s="326"/>
    </row>
    <row r="197" s="309" customFormat="1" customHeight="1" spans="3:121">
      <c r="C197" s="328"/>
      <c r="D197" s="329"/>
      <c r="E197" s="329"/>
      <c r="G197" s="330"/>
      <c r="H197" s="331"/>
      <c r="I197" s="398"/>
      <c r="J197" s="399"/>
      <c r="K197" s="322"/>
      <c r="L197" s="322"/>
      <c r="M197" s="323"/>
      <c r="N197" s="323"/>
      <c r="O197" s="322"/>
      <c r="P197" s="322"/>
      <c r="Q197" s="323"/>
      <c r="S197" s="324"/>
      <c r="T197" s="324"/>
      <c r="U197" s="324"/>
      <c r="V197" s="324"/>
      <c r="W197" s="324"/>
      <c r="X197" s="324"/>
      <c r="Y197" s="324"/>
      <c r="Z197" s="324"/>
      <c r="AA197" s="530">
        <v>41023</v>
      </c>
      <c r="AB197" s="531">
        <v>0.97</v>
      </c>
      <c r="AC197" s="532">
        <v>113</v>
      </c>
      <c r="AD197" s="533">
        <v>9700</v>
      </c>
      <c r="AE197" s="533">
        <f t="shared" si="11"/>
        <v>7243.30130000001</v>
      </c>
      <c r="AF197" s="534">
        <f t="shared" si="12"/>
        <v>7.24330130000001</v>
      </c>
      <c r="AG197" s="324"/>
      <c r="AH197" s="324"/>
      <c r="AI197" s="324"/>
      <c r="AJ197" s="324"/>
      <c r="AK197" s="324"/>
      <c r="AL197" s="324"/>
      <c r="AM197" s="324"/>
      <c r="AN197" s="324"/>
      <c r="AO197" s="324"/>
      <c r="AP197" s="324"/>
      <c r="AQ197" s="324"/>
      <c r="AR197" s="324"/>
      <c r="AS197" s="324"/>
      <c r="AT197" s="324"/>
      <c r="AU197" s="324"/>
      <c r="AV197" s="324"/>
      <c r="AW197" s="324"/>
      <c r="AX197" s="324"/>
      <c r="AY197" s="324"/>
      <c r="AZ197" s="324"/>
      <c r="BA197" s="324"/>
      <c r="BB197" s="324"/>
      <c r="BC197" s="324"/>
      <c r="BD197" s="324"/>
      <c r="BE197" s="324"/>
      <c r="BF197" s="324"/>
      <c r="BG197" s="324"/>
      <c r="BH197" s="324"/>
      <c r="BI197" s="324"/>
      <c r="BJ197" s="324"/>
      <c r="BK197" s="324"/>
      <c r="BL197" s="324"/>
      <c r="BM197" s="324"/>
      <c r="BN197" s="324"/>
      <c r="BO197" s="324"/>
      <c r="BP197" s="324"/>
      <c r="BQ197" s="324"/>
      <c r="BR197" s="324"/>
      <c r="BS197" s="324"/>
      <c r="BT197" s="324"/>
      <c r="BU197" s="324"/>
      <c r="BV197" s="324"/>
      <c r="BW197" s="324"/>
      <c r="BX197" s="324"/>
      <c r="BY197" s="324"/>
      <c r="BZ197" s="324"/>
      <c r="CA197" s="324"/>
      <c r="CB197" s="324"/>
      <c r="CC197" s="326"/>
      <c r="CD197" s="326"/>
      <c r="CE197" s="326"/>
      <c r="CF197" s="326"/>
      <c r="CG197" s="326"/>
      <c r="CH197" s="326"/>
      <c r="CI197" s="326"/>
      <c r="CJ197" s="326"/>
      <c r="CK197" s="326"/>
      <c r="CL197" s="326"/>
      <c r="CM197" s="326"/>
      <c r="CN197" s="326"/>
      <c r="CO197" s="326"/>
      <c r="CP197" s="326"/>
      <c r="CQ197" s="326"/>
      <c r="CR197" s="326"/>
      <c r="CS197" s="326"/>
      <c r="CT197" s="326"/>
      <c r="CU197" s="326"/>
      <c r="CV197" s="326"/>
      <c r="CW197" s="326"/>
      <c r="CX197" s="326"/>
      <c r="CY197" s="326"/>
      <c r="CZ197" s="326"/>
      <c r="DA197" s="326"/>
      <c r="DB197" s="326"/>
      <c r="DC197" s="326"/>
      <c r="DD197" s="326"/>
      <c r="DE197" s="326"/>
      <c r="DF197" s="326"/>
      <c r="DG197" s="326"/>
      <c r="DH197" s="326"/>
      <c r="DI197" s="326"/>
      <c r="DJ197" s="326"/>
      <c r="DK197" s="326"/>
      <c r="DL197" s="326"/>
      <c r="DM197" s="326"/>
      <c r="DN197" s="326"/>
      <c r="DO197" s="326"/>
      <c r="DP197" s="326"/>
      <c r="DQ197" s="326"/>
    </row>
    <row r="198" s="309" customFormat="1" customHeight="1" spans="3:121">
      <c r="C198" s="328"/>
      <c r="D198" s="329"/>
      <c r="E198" s="329"/>
      <c r="G198" s="330"/>
      <c r="H198" s="331"/>
      <c r="I198" s="398"/>
      <c r="J198" s="399"/>
      <c r="K198" s="322"/>
      <c r="L198" s="322"/>
      <c r="M198" s="323"/>
      <c r="N198" s="323"/>
      <c r="O198" s="322"/>
      <c r="P198" s="322"/>
      <c r="Q198" s="323"/>
      <c r="S198" s="324"/>
      <c r="T198" s="324"/>
      <c r="U198" s="324"/>
      <c r="V198" s="324"/>
      <c r="W198" s="324"/>
      <c r="X198" s="324"/>
      <c r="Y198" s="324"/>
      <c r="Z198" s="324"/>
      <c r="AA198" s="530">
        <v>41024</v>
      </c>
      <c r="AB198" s="531">
        <v>0.98</v>
      </c>
      <c r="AC198" s="532">
        <v>114</v>
      </c>
      <c r="AD198" s="533">
        <v>9800</v>
      </c>
      <c r="AE198" s="533">
        <f t="shared" si="11"/>
        <v>7193.06</v>
      </c>
      <c r="AF198" s="534">
        <f t="shared" si="12"/>
        <v>7.19306</v>
      </c>
      <c r="AG198" s="324"/>
      <c r="AH198" s="324"/>
      <c r="AI198" s="324"/>
      <c r="AJ198" s="324"/>
      <c r="AK198" s="324"/>
      <c r="AL198" s="324"/>
      <c r="AM198" s="324"/>
      <c r="AN198" s="324"/>
      <c r="AO198" s="324"/>
      <c r="AP198" s="324"/>
      <c r="AQ198" s="324"/>
      <c r="AR198" s="324"/>
      <c r="AS198" s="324"/>
      <c r="AT198" s="324"/>
      <c r="AU198" s="324"/>
      <c r="AV198" s="324"/>
      <c r="AW198" s="324"/>
      <c r="AX198" s="324"/>
      <c r="AY198" s="324"/>
      <c r="AZ198" s="324"/>
      <c r="BA198" s="324"/>
      <c r="BB198" s="324"/>
      <c r="BC198" s="324"/>
      <c r="BD198" s="324"/>
      <c r="BE198" s="324"/>
      <c r="BF198" s="324"/>
      <c r="BG198" s="324"/>
      <c r="BH198" s="324"/>
      <c r="BI198" s="324"/>
      <c r="BJ198" s="324"/>
      <c r="BK198" s="324"/>
      <c r="BL198" s="324"/>
      <c r="BM198" s="324"/>
      <c r="BN198" s="324"/>
      <c r="BO198" s="324"/>
      <c r="BP198" s="324"/>
      <c r="BQ198" s="324"/>
      <c r="BR198" s="324"/>
      <c r="BS198" s="324"/>
      <c r="BT198" s="324"/>
      <c r="BU198" s="324"/>
      <c r="BV198" s="324"/>
      <c r="BW198" s="324"/>
      <c r="BX198" s="324"/>
      <c r="BY198" s="324"/>
      <c r="BZ198" s="324"/>
      <c r="CA198" s="324"/>
      <c r="CB198" s="324"/>
      <c r="CC198" s="326"/>
      <c r="CD198" s="326"/>
      <c r="CE198" s="326"/>
      <c r="CF198" s="326"/>
      <c r="CG198" s="326"/>
      <c r="CH198" s="326"/>
      <c r="CI198" s="326"/>
      <c r="CJ198" s="326"/>
      <c r="CK198" s="326"/>
      <c r="CL198" s="326"/>
      <c r="CM198" s="326"/>
      <c r="CN198" s="326"/>
      <c r="CO198" s="326"/>
      <c r="CP198" s="326"/>
      <c r="CQ198" s="326"/>
      <c r="CR198" s="326"/>
      <c r="CS198" s="326"/>
      <c r="CT198" s="326"/>
      <c r="CU198" s="326"/>
      <c r="CV198" s="326"/>
      <c r="CW198" s="326"/>
      <c r="CX198" s="326"/>
      <c r="CY198" s="326"/>
      <c r="CZ198" s="326"/>
      <c r="DA198" s="326"/>
      <c r="DB198" s="326"/>
      <c r="DC198" s="326"/>
      <c r="DD198" s="326"/>
      <c r="DE198" s="326"/>
      <c r="DF198" s="326"/>
      <c r="DG198" s="326"/>
      <c r="DH198" s="326"/>
      <c r="DI198" s="326"/>
      <c r="DJ198" s="326"/>
      <c r="DK198" s="326"/>
      <c r="DL198" s="326"/>
      <c r="DM198" s="326"/>
      <c r="DN198" s="326"/>
      <c r="DO198" s="326"/>
      <c r="DP198" s="326"/>
      <c r="DQ198" s="326"/>
    </row>
    <row r="199" s="309" customFormat="1" customHeight="1" spans="3:121">
      <c r="C199" s="328"/>
      <c r="D199" s="329"/>
      <c r="E199" s="329"/>
      <c r="G199" s="330"/>
      <c r="H199" s="331"/>
      <c r="I199" s="398"/>
      <c r="J199" s="399"/>
      <c r="K199" s="322"/>
      <c r="L199" s="322"/>
      <c r="M199" s="323"/>
      <c r="N199" s="323"/>
      <c r="O199" s="322"/>
      <c r="P199" s="322"/>
      <c r="Q199" s="323"/>
      <c r="S199" s="324"/>
      <c r="T199" s="324"/>
      <c r="U199" s="324"/>
      <c r="V199" s="324"/>
      <c r="W199" s="324"/>
      <c r="X199" s="324"/>
      <c r="Y199" s="324"/>
      <c r="Z199" s="324"/>
      <c r="AA199" s="530">
        <v>41025</v>
      </c>
      <c r="AB199" s="531">
        <v>0.98</v>
      </c>
      <c r="AC199" s="532">
        <v>115</v>
      </c>
      <c r="AD199" s="533">
        <v>9800</v>
      </c>
      <c r="AE199" s="533">
        <f t="shared" si="11"/>
        <v>7140.9975</v>
      </c>
      <c r="AF199" s="534">
        <f t="shared" si="12"/>
        <v>7.1409975</v>
      </c>
      <c r="AG199" s="324"/>
      <c r="AH199" s="324"/>
      <c r="AI199" s="324"/>
      <c r="AJ199" s="324"/>
      <c r="AK199" s="324"/>
      <c r="AL199" s="324"/>
      <c r="AM199" s="324"/>
      <c r="AN199" s="324"/>
      <c r="AO199" s="324"/>
      <c r="AP199" s="324"/>
      <c r="AQ199" s="324"/>
      <c r="AR199" s="324"/>
      <c r="AS199" s="324"/>
      <c r="AT199" s="324"/>
      <c r="AU199" s="324"/>
      <c r="AV199" s="324"/>
      <c r="AW199" s="324"/>
      <c r="AX199" s="324"/>
      <c r="AY199" s="324"/>
      <c r="AZ199" s="324"/>
      <c r="BA199" s="324"/>
      <c r="BB199" s="324"/>
      <c r="BC199" s="324"/>
      <c r="BD199" s="324"/>
      <c r="BE199" s="324"/>
      <c r="BF199" s="324"/>
      <c r="BG199" s="324"/>
      <c r="BH199" s="324"/>
      <c r="BI199" s="324"/>
      <c r="BJ199" s="324"/>
      <c r="BK199" s="324"/>
      <c r="BL199" s="324"/>
      <c r="BM199" s="324"/>
      <c r="BN199" s="324"/>
      <c r="BO199" s="324"/>
      <c r="BP199" s="324"/>
      <c r="BQ199" s="324"/>
      <c r="BR199" s="324"/>
      <c r="BS199" s="324"/>
      <c r="BT199" s="324"/>
      <c r="BU199" s="324"/>
      <c r="BV199" s="324"/>
      <c r="BW199" s="324"/>
      <c r="BX199" s="324"/>
      <c r="BY199" s="324"/>
      <c r="BZ199" s="324"/>
      <c r="CA199" s="324"/>
      <c r="CB199" s="324"/>
      <c r="CC199" s="326"/>
      <c r="CD199" s="326"/>
      <c r="CE199" s="326"/>
      <c r="CF199" s="326"/>
      <c r="CG199" s="326"/>
      <c r="CH199" s="326"/>
      <c r="CI199" s="326"/>
      <c r="CJ199" s="326"/>
      <c r="CK199" s="326"/>
      <c r="CL199" s="326"/>
      <c r="CM199" s="326"/>
      <c r="CN199" s="326"/>
      <c r="CO199" s="326"/>
      <c r="CP199" s="326"/>
      <c r="CQ199" s="326"/>
      <c r="CR199" s="326"/>
      <c r="CS199" s="326"/>
      <c r="CT199" s="326"/>
      <c r="CU199" s="326"/>
      <c r="CV199" s="326"/>
      <c r="CW199" s="326"/>
      <c r="CX199" s="326"/>
      <c r="CY199" s="326"/>
      <c r="CZ199" s="326"/>
      <c r="DA199" s="326"/>
      <c r="DB199" s="326"/>
      <c r="DC199" s="326"/>
      <c r="DD199" s="326"/>
      <c r="DE199" s="326"/>
      <c r="DF199" s="326"/>
      <c r="DG199" s="326"/>
      <c r="DH199" s="326"/>
      <c r="DI199" s="326"/>
      <c r="DJ199" s="326"/>
      <c r="DK199" s="326"/>
      <c r="DL199" s="326"/>
      <c r="DM199" s="326"/>
      <c r="DN199" s="326"/>
      <c r="DO199" s="326"/>
      <c r="DP199" s="326"/>
      <c r="DQ199" s="326"/>
    </row>
    <row r="200" s="309" customFormat="1" customHeight="1" spans="3:121">
      <c r="C200" s="328"/>
      <c r="D200" s="329"/>
      <c r="E200" s="329"/>
      <c r="G200" s="330"/>
      <c r="H200" s="331"/>
      <c r="I200" s="398"/>
      <c r="J200" s="399"/>
      <c r="K200" s="322"/>
      <c r="L200" s="322"/>
      <c r="M200" s="323"/>
      <c r="N200" s="323"/>
      <c r="O200" s="322"/>
      <c r="P200" s="322"/>
      <c r="Q200" s="323"/>
      <c r="S200" s="324"/>
      <c r="T200" s="324"/>
      <c r="U200" s="324"/>
      <c r="V200" s="324"/>
      <c r="W200" s="324"/>
      <c r="X200" s="324"/>
      <c r="Y200" s="324"/>
      <c r="Z200" s="324"/>
      <c r="AA200" s="530">
        <v>41026</v>
      </c>
      <c r="AB200" s="531">
        <v>0.98</v>
      </c>
      <c r="AC200" s="532">
        <v>116</v>
      </c>
      <c r="AD200" s="533">
        <v>9800</v>
      </c>
      <c r="AE200" s="533">
        <f t="shared" si="11"/>
        <v>7087.1852</v>
      </c>
      <c r="AF200" s="534">
        <f t="shared" si="12"/>
        <v>7.0871852</v>
      </c>
      <c r="AG200" s="324"/>
      <c r="AH200" s="324"/>
      <c r="AI200" s="324"/>
      <c r="AJ200" s="324"/>
      <c r="AK200" s="324"/>
      <c r="AL200" s="324"/>
      <c r="AM200" s="324"/>
      <c r="AN200" s="324"/>
      <c r="AO200" s="324"/>
      <c r="AP200" s="324"/>
      <c r="AQ200" s="324"/>
      <c r="AR200" s="324"/>
      <c r="AS200" s="324"/>
      <c r="AT200" s="324"/>
      <c r="AU200" s="324"/>
      <c r="AV200" s="324"/>
      <c r="AW200" s="324"/>
      <c r="AX200" s="324"/>
      <c r="AY200" s="324"/>
      <c r="AZ200" s="324"/>
      <c r="BA200" s="324"/>
      <c r="BB200" s="324"/>
      <c r="BC200" s="324"/>
      <c r="BD200" s="324"/>
      <c r="BE200" s="324"/>
      <c r="BF200" s="324"/>
      <c r="BG200" s="324"/>
      <c r="BH200" s="324"/>
      <c r="BI200" s="324"/>
      <c r="BJ200" s="324"/>
      <c r="BK200" s="324"/>
      <c r="BL200" s="324"/>
      <c r="BM200" s="324"/>
      <c r="BN200" s="324"/>
      <c r="BO200" s="324"/>
      <c r="BP200" s="324"/>
      <c r="BQ200" s="324"/>
      <c r="BR200" s="324"/>
      <c r="BS200" s="324"/>
      <c r="BT200" s="324"/>
      <c r="BU200" s="324"/>
      <c r="BV200" s="324"/>
      <c r="BW200" s="324"/>
      <c r="BX200" s="324"/>
      <c r="BY200" s="324"/>
      <c r="BZ200" s="324"/>
      <c r="CA200" s="324"/>
      <c r="CB200" s="324"/>
      <c r="CC200" s="326"/>
      <c r="CD200" s="326"/>
      <c r="CE200" s="326"/>
      <c r="CF200" s="326"/>
      <c r="CG200" s="326"/>
      <c r="CH200" s="326"/>
      <c r="CI200" s="326"/>
      <c r="CJ200" s="326"/>
      <c r="CK200" s="326"/>
      <c r="CL200" s="326"/>
      <c r="CM200" s="326"/>
      <c r="CN200" s="326"/>
      <c r="CO200" s="326"/>
      <c r="CP200" s="326"/>
      <c r="CQ200" s="326"/>
      <c r="CR200" s="326"/>
      <c r="CS200" s="326"/>
      <c r="CT200" s="326"/>
      <c r="CU200" s="326"/>
      <c r="CV200" s="326"/>
      <c r="CW200" s="326"/>
      <c r="CX200" s="326"/>
      <c r="CY200" s="326"/>
      <c r="CZ200" s="326"/>
      <c r="DA200" s="326"/>
      <c r="DB200" s="326"/>
      <c r="DC200" s="326"/>
      <c r="DD200" s="326"/>
      <c r="DE200" s="326"/>
      <c r="DF200" s="326"/>
      <c r="DG200" s="326"/>
      <c r="DH200" s="326"/>
      <c r="DI200" s="326"/>
      <c r="DJ200" s="326"/>
      <c r="DK200" s="326"/>
      <c r="DL200" s="326"/>
      <c r="DM200" s="326"/>
      <c r="DN200" s="326"/>
      <c r="DO200" s="326"/>
      <c r="DP200" s="326"/>
      <c r="DQ200" s="326"/>
    </row>
    <row r="201" s="309" customFormat="1" customHeight="1" spans="3:121">
      <c r="C201" s="328"/>
      <c r="D201" s="329"/>
      <c r="E201" s="329"/>
      <c r="G201" s="330"/>
      <c r="H201" s="331"/>
      <c r="I201" s="398"/>
      <c r="J201" s="399"/>
      <c r="K201" s="322"/>
      <c r="L201" s="322"/>
      <c r="M201" s="323"/>
      <c r="N201" s="323"/>
      <c r="O201" s="322"/>
      <c r="P201" s="322"/>
      <c r="Q201" s="323"/>
      <c r="S201" s="324"/>
      <c r="T201" s="324"/>
      <c r="U201" s="324"/>
      <c r="V201" s="324"/>
      <c r="W201" s="324"/>
      <c r="X201" s="324"/>
      <c r="Y201" s="324"/>
      <c r="Z201" s="324"/>
      <c r="AA201" s="530">
        <v>41027</v>
      </c>
      <c r="AB201" s="531">
        <v>0.99</v>
      </c>
      <c r="AC201" s="532">
        <v>117</v>
      </c>
      <c r="AD201" s="533">
        <v>9900</v>
      </c>
      <c r="AE201" s="533">
        <f t="shared" si="11"/>
        <v>7031.6969</v>
      </c>
      <c r="AF201" s="534">
        <f t="shared" si="12"/>
        <v>7.0316969</v>
      </c>
      <c r="AG201" s="324"/>
      <c r="AH201" s="324"/>
      <c r="AI201" s="324"/>
      <c r="AJ201" s="324"/>
      <c r="AK201" s="324"/>
      <c r="AL201" s="324"/>
      <c r="AM201" s="324"/>
      <c r="AN201" s="324"/>
      <c r="AO201" s="324"/>
      <c r="AP201" s="324"/>
      <c r="AQ201" s="324"/>
      <c r="AR201" s="324"/>
      <c r="AS201" s="324"/>
      <c r="AT201" s="324"/>
      <c r="AU201" s="324"/>
      <c r="AV201" s="324"/>
      <c r="AW201" s="324"/>
      <c r="AX201" s="324"/>
      <c r="AY201" s="324"/>
      <c r="AZ201" s="324"/>
      <c r="BA201" s="324"/>
      <c r="BB201" s="324"/>
      <c r="BC201" s="324"/>
      <c r="BD201" s="324"/>
      <c r="BE201" s="324"/>
      <c r="BF201" s="324"/>
      <c r="BG201" s="324"/>
      <c r="BH201" s="324"/>
      <c r="BI201" s="324"/>
      <c r="BJ201" s="324"/>
      <c r="BK201" s="324"/>
      <c r="BL201" s="324"/>
      <c r="BM201" s="324"/>
      <c r="BN201" s="324"/>
      <c r="BO201" s="324"/>
      <c r="BP201" s="324"/>
      <c r="BQ201" s="324"/>
      <c r="BR201" s="324"/>
      <c r="BS201" s="324"/>
      <c r="BT201" s="324"/>
      <c r="BU201" s="324"/>
      <c r="BV201" s="324"/>
      <c r="BW201" s="324"/>
      <c r="BX201" s="324"/>
      <c r="BY201" s="324"/>
      <c r="BZ201" s="324"/>
      <c r="CA201" s="324"/>
      <c r="CB201" s="324"/>
      <c r="CC201" s="326"/>
      <c r="CD201" s="326"/>
      <c r="CE201" s="326"/>
      <c r="CF201" s="326"/>
      <c r="CG201" s="326"/>
      <c r="CH201" s="326"/>
      <c r="CI201" s="326"/>
      <c r="CJ201" s="326"/>
      <c r="CK201" s="326"/>
      <c r="CL201" s="326"/>
      <c r="CM201" s="326"/>
      <c r="CN201" s="326"/>
      <c r="CO201" s="326"/>
      <c r="CP201" s="326"/>
      <c r="CQ201" s="326"/>
      <c r="CR201" s="326"/>
      <c r="CS201" s="326"/>
      <c r="CT201" s="326"/>
      <c r="CU201" s="326"/>
      <c r="CV201" s="326"/>
      <c r="CW201" s="326"/>
      <c r="CX201" s="326"/>
      <c r="CY201" s="326"/>
      <c r="CZ201" s="326"/>
      <c r="DA201" s="326"/>
      <c r="DB201" s="326"/>
      <c r="DC201" s="326"/>
      <c r="DD201" s="326"/>
      <c r="DE201" s="326"/>
      <c r="DF201" s="326"/>
      <c r="DG201" s="326"/>
      <c r="DH201" s="326"/>
      <c r="DI201" s="326"/>
      <c r="DJ201" s="326"/>
      <c r="DK201" s="326"/>
      <c r="DL201" s="326"/>
      <c r="DM201" s="326"/>
      <c r="DN201" s="326"/>
      <c r="DO201" s="326"/>
      <c r="DP201" s="326"/>
      <c r="DQ201" s="326"/>
    </row>
    <row r="202" s="309" customFormat="1" customHeight="1" spans="3:121">
      <c r="C202" s="328"/>
      <c r="D202" s="329"/>
      <c r="E202" s="329"/>
      <c r="G202" s="330"/>
      <c r="H202" s="331"/>
      <c r="I202" s="398"/>
      <c r="J202" s="399"/>
      <c r="K202" s="322"/>
      <c r="L202" s="322"/>
      <c r="M202" s="323"/>
      <c r="N202" s="323"/>
      <c r="O202" s="322"/>
      <c r="P202" s="322"/>
      <c r="Q202" s="323"/>
      <c r="S202" s="324"/>
      <c r="T202" s="324"/>
      <c r="U202" s="324"/>
      <c r="V202" s="324"/>
      <c r="W202" s="324"/>
      <c r="X202" s="324"/>
      <c r="Y202" s="324"/>
      <c r="Z202" s="324"/>
      <c r="AA202" s="530">
        <v>41028</v>
      </c>
      <c r="AB202" s="531">
        <v>0.99</v>
      </c>
      <c r="AC202" s="532">
        <v>118</v>
      </c>
      <c r="AD202" s="533">
        <v>9900</v>
      </c>
      <c r="AE202" s="533">
        <f t="shared" si="11"/>
        <v>6974.6088</v>
      </c>
      <c r="AF202" s="534">
        <f t="shared" si="12"/>
        <v>6.9746088</v>
      </c>
      <c r="AG202" s="324"/>
      <c r="AH202" s="324"/>
      <c r="AI202" s="324"/>
      <c r="AJ202" s="324"/>
      <c r="AK202" s="324"/>
      <c r="AL202" s="324"/>
      <c r="AM202" s="324"/>
      <c r="AN202" s="324"/>
      <c r="AO202" s="324"/>
      <c r="AP202" s="324"/>
      <c r="AQ202" s="324"/>
      <c r="AR202" s="324"/>
      <c r="AS202" s="324"/>
      <c r="AT202" s="324"/>
      <c r="AU202" s="324"/>
      <c r="AV202" s="324"/>
      <c r="AW202" s="324"/>
      <c r="AX202" s="324"/>
      <c r="AY202" s="324"/>
      <c r="AZ202" s="324"/>
      <c r="BA202" s="324"/>
      <c r="BB202" s="324"/>
      <c r="BC202" s="324"/>
      <c r="BD202" s="324"/>
      <c r="BE202" s="324"/>
      <c r="BF202" s="324"/>
      <c r="BG202" s="324"/>
      <c r="BH202" s="324"/>
      <c r="BI202" s="324"/>
      <c r="BJ202" s="324"/>
      <c r="BK202" s="324"/>
      <c r="BL202" s="324"/>
      <c r="BM202" s="324"/>
      <c r="BN202" s="324"/>
      <c r="BO202" s="324"/>
      <c r="BP202" s="324"/>
      <c r="BQ202" s="324"/>
      <c r="BR202" s="324"/>
      <c r="BS202" s="324"/>
      <c r="BT202" s="324"/>
      <c r="BU202" s="324"/>
      <c r="BV202" s="324"/>
      <c r="BW202" s="324"/>
      <c r="BX202" s="324"/>
      <c r="BY202" s="324"/>
      <c r="BZ202" s="324"/>
      <c r="CA202" s="324"/>
      <c r="CB202" s="324"/>
      <c r="CC202" s="326"/>
      <c r="CD202" s="326"/>
      <c r="CE202" s="326"/>
      <c r="CF202" s="326"/>
      <c r="CG202" s="326"/>
      <c r="CH202" s="326"/>
      <c r="CI202" s="326"/>
      <c r="CJ202" s="326"/>
      <c r="CK202" s="326"/>
      <c r="CL202" s="326"/>
      <c r="CM202" s="326"/>
      <c r="CN202" s="326"/>
      <c r="CO202" s="326"/>
      <c r="CP202" s="326"/>
      <c r="CQ202" s="326"/>
      <c r="CR202" s="326"/>
      <c r="CS202" s="326"/>
      <c r="CT202" s="326"/>
      <c r="CU202" s="326"/>
      <c r="CV202" s="326"/>
      <c r="CW202" s="326"/>
      <c r="CX202" s="326"/>
      <c r="CY202" s="326"/>
      <c r="CZ202" s="326"/>
      <c r="DA202" s="326"/>
      <c r="DB202" s="326"/>
      <c r="DC202" s="326"/>
      <c r="DD202" s="326"/>
      <c r="DE202" s="326"/>
      <c r="DF202" s="326"/>
      <c r="DG202" s="326"/>
      <c r="DH202" s="326"/>
      <c r="DI202" s="326"/>
      <c r="DJ202" s="326"/>
      <c r="DK202" s="326"/>
      <c r="DL202" s="326"/>
      <c r="DM202" s="326"/>
      <c r="DN202" s="326"/>
      <c r="DO202" s="326"/>
      <c r="DP202" s="326"/>
      <c r="DQ202" s="326"/>
    </row>
    <row r="203" s="309" customFormat="1" customHeight="1" spans="3:121">
      <c r="C203" s="328"/>
      <c r="D203" s="329"/>
      <c r="E203" s="329"/>
      <c r="G203" s="330"/>
      <c r="H203" s="331"/>
      <c r="I203" s="398"/>
      <c r="J203" s="399"/>
      <c r="K203" s="322"/>
      <c r="L203" s="322"/>
      <c r="M203" s="323"/>
      <c r="N203" s="323"/>
      <c r="O203" s="322"/>
      <c r="P203" s="322"/>
      <c r="Q203" s="323"/>
      <c r="S203" s="324"/>
      <c r="T203" s="324"/>
      <c r="U203" s="324"/>
      <c r="V203" s="324"/>
      <c r="W203" s="324"/>
      <c r="X203" s="324"/>
      <c r="Y203" s="324"/>
      <c r="Z203" s="324"/>
      <c r="AA203" s="530">
        <v>41029</v>
      </c>
      <c r="AB203" s="531">
        <v>1</v>
      </c>
      <c r="AC203" s="532">
        <v>119</v>
      </c>
      <c r="AD203" s="533">
        <v>10000</v>
      </c>
      <c r="AE203" s="533">
        <f t="shared" si="11"/>
        <v>6915.9995</v>
      </c>
      <c r="AF203" s="534">
        <f t="shared" si="12"/>
        <v>6.9159995</v>
      </c>
      <c r="AG203" s="324"/>
      <c r="AH203" s="324"/>
      <c r="AI203" s="324"/>
      <c r="AJ203" s="324"/>
      <c r="AK203" s="324"/>
      <c r="AL203" s="324"/>
      <c r="AM203" s="324"/>
      <c r="AN203" s="324"/>
      <c r="AO203" s="324"/>
      <c r="AP203" s="324"/>
      <c r="AQ203" s="324"/>
      <c r="AR203" s="324"/>
      <c r="AS203" s="324"/>
      <c r="AT203" s="324"/>
      <c r="AU203" s="324"/>
      <c r="AV203" s="324"/>
      <c r="AW203" s="324"/>
      <c r="AX203" s="324"/>
      <c r="AY203" s="324"/>
      <c r="AZ203" s="324"/>
      <c r="BA203" s="324"/>
      <c r="BB203" s="324"/>
      <c r="BC203" s="324"/>
      <c r="BD203" s="324"/>
      <c r="BE203" s="324"/>
      <c r="BF203" s="324"/>
      <c r="BG203" s="324"/>
      <c r="BH203" s="324"/>
      <c r="BI203" s="324"/>
      <c r="BJ203" s="324"/>
      <c r="BK203" s="324"/>
      <c r="BL203" s="324"/>
      <c r="BM203" s="324"/>
      <c r="BN203" s="324"/>
      <c r="BO203" s="324"/>
      <c r="BP203" s="324"/>
      <c r="BQ203" s="324"/>
      <c r="BR203" s="324"/>
      <c r="BS203" s="324"/>
      <c r="BT203" s="324"/>
      <c r="BU203" s="324"/>
      <c r="BV203" s="324"/>
      <c r="BW203" s="324"/>
      <c r="BX203" s="324"/>
      <c r="BY203" s="324"/>
      <c r="BZ203" s="324"/>
      <c r="CA203" s="324"/>
      <c r="CB203" s="324"/>
      <c r="CC203" s="326"/>
      <c r="CD203" s="326"/>
      <c r="CE203" s="326"/>
      <c r="CF203" s="326"/>
      <c r="CG203" s="326"/>
      <c r="CH203" s="326"/>
      <c r="CI203" s="326"/>
      <c r="CJ203" s="326"/>
      <c r="CK203" s="326"/>
      <c r="CL203" s="326"/>
      <c r="CM203" s="326"/>
      <c r="CN203" s="326"/>
      <c r="CO203" s="326"/>
      <c r="CP203" s="326"/>
      <c r="CQ203" s="326"/>
      <c r="CR203" s="326"/>
      <c r="CS203" s="326"/>
      <c r="CT203" s="326"/>
      <c r="CU203" s="326"/>
      <c r="CV203" s="326"/>
      <c r="CW203" s="326"/>
      <c r="CX203" s="326"/>
      <c r="CY203" s="326"/>
      <c r="CZ203" s="326"/>
      <c r="DA203" s="326"/>
      <c r="DB203" s="326"/>
      <c r="DC203" s="326"/>
      <c r="DD203" s="326"/>
      <c r="DE203" s="326"/>
      <c r="DF203" s="326"/>
      <c r="DG203" s="326"/>
      <c r="DH203" s="326"/>
      <c r="DI203" s="326"/>
      <c r="DJ203" s="326"/>
      <c r="DK203" s="326"/>
      <c r="DL203" s="326"/>
      <c r="DM203" s="326"/>
      <c r="DN203" s="326"/>
      <c r="DO203" s="326"/>
      <c r="DP203" s="326"/>
      <c r="DQ203" s="326"/>
    </row>
    <row r="204" s="309" customFormat="1" customHeight="1" spans="3:121">
      <c r="C204" s="328"/>
      <c r="D204" s="329"/>
      <c r="E204" s="329"/>
      <c r="G204" s="330"/>
      <c r="H204" s="331"/>
      <c r="I204" s="398"/>
      <c r="J204" s="399"/>
      <c r="K204" s="322"/>
      <c r="L204" s="322"/>
      <c r="M204" s="323"/>
      <c r="N204" s="323"/>
      <c r="O204" s="322"/>
      <c r="P204" s="322"/>
      <c r="Q204" s="323"/>
      <c r="S204" s="324"/>
      <c r="T204" s="324"/>
      <c r="U204" s="324"/>
      <c r="V204" s="324"/>
      <c r="W204" s="324"/>
      <c r="X204" s="324"/>
      <c r="Y204" s="324"/>
      <c r="Z204" s="324"/>
      <c r="AA204" s="324"/>
      <c r="AB204" s="325"/>
      <c r="AC204" s="324"/>
      <c r="AD204" s="324"/>
      <c r="AE204" s="324"/>
      <c r="AF204" s="324"/>
      <c r="AG204" s="324"/>
      <c r="AH204" s="324"/>
      <c r="AI204" s="324"/>
      <c r="AJ204" s="324"/>
      <c r="AK204" s="324"/>
      <c r="AL204" s="324"/>
      <c r="AM204" s="324"/>
      <c r="AN204" s="324"/>
      <c r="AO204" s="324"/>
      <c r="AP204" s="324"/>
      <c r="AQ204" s="324"/>
      <c r="AR204" s="324"/>
      <c r="AS204" s="324"/>
      <c r="AT204" s="324"/>
      <c r="AU204" s="324"/>
      <c r="AV204" s="324"/>
      <c r="AW204" s="324"/>
      <c r="AX204" s="324"/>
      <c r="AY204" s="324"/>
      <c r="AZ204" s="324"/>
      <c r="BA204" s="324"/>
      <c r="BB204" s="324"/>
      <c r="BC204" s="324"/>
      <c r="BD204" s="324"/>
      <c r="BE204" s="324"/>
      <c r="BF204" s="324"/>
      <c r="BG204" s="324"/>
      <c r="BH204" s="324"/>
      <c r="BI204" s="324"/>
      <c r="BJ204" s="324"/>
      <c r="BK204" s="324"/>
      <c r="BL204" s="324"/>
      <c r="BM204" s="324"/>
      <c r="BN204" s="324"/>
      <c r="BO204" s="324"/>
      <c r="BP204" s="324"/>
      <c r="BQ204" s="324"/>
      <c r="BR204" s="324"/>
      <c r="BS204" s="324"/>
      <c r="BT204" s="324"/>
      <c r="BU204" s="324"/>
      <c r="BV204" s="324"/>
      <c r="BW204" s="324"/>
      <c r="BX204" s="324"/>
      <c r="BY204" s="324"/>
      <c r="BZ204" s="324"/>
      <c r="CA204" s="324"/>
      <c r="CB204" s="324"/>
      <c r="CC204" s="326"/>
      <c r="CD204" s="326"/>
      <c r="CE204" s="326"/>
      <c r="CF204" s="326"/>
      <c r="CG204" s="326"/>
      <c r="CH204" s="326"/>
      <c r="CI204" s="326"/>
      <c r="CJ204" s="326"/>
      <c r="CK204" s="326"/>
      <c r="CL204" s="326"/>
      <c r="CM204" s="326"/>
      <c r="CN204" s="326"/>
      <c r="CO204" s="326"/>
      <c r="CP204" s="326"/>
      <c r="CQ204" s="326"/>
      <c r="CR204" s="326"/>
      <c r="CS204" s="326"/>
      <c r="CT204" s="326"/>
      <c r="CU204" s="326"/>
      <c r="CV204" s="326"/>
      <c r="CW204" s="326"/>
      <c r="CX204" s="326"/>
      <c r="CY204" s="326"/>
      <c r="CZ204" s="326"/>
      <c r="DA204" s="326"/>
      <c r="DB204" s="326"/>
      <c r="DC204" s="326"/>
      <c r="DD204" s="326"/>
      <c r="DE204" s="326"/>
      <c r="DF204" s="326"/>
      <c r="DG204" s="326"/>
      <c r="DH204" s="326"/>
      <c r="DI204" s="326"/>
      <c r="DJ204" s="326"/>
      <c r="DK204" s="326"/>
      <c r="DL204" s="326"/>
      <c r="DM204" s="326"/>
      <c r="DN204" s="326"/>
      <c r="DO204" s="326"/>
      <c r="DP204" s="326"/>
      <c r="DQ204" s="326"/>
    </row>
    <row r="205" s="309" customFormat="1" customHeight="1" spans="3:121">
      <c r="C205" s="328"/>
      <c r="D205" s="329"/>
      <c r="E205" s="329"/>
      <c r="G205" s="330"/>
      <c r="H205" s="331"/>
      <c r="I205" s="398"/>
      <c r="J205" s="399"/>
      <c r="K205" s="322"/>
      <c r="L205" s="322"/>
      <c r="M205" s="323"/>
      <c r="N205" s="323"/>
      <c r="O205" s="322"/>
      <c r="P205" s="322"/>
      <c r="Q205" s="323"/>
      <c r="S205" s="324"/>
      <c r="T205" s="324"/>
      <c r="U205" s="324"/>
      <c r="V205" s="324"/>
      <c r="W205" s="324"/>
      <c r="X205" s="324"/>
      <c r="Y205" s="324"/>
      <c r="Z205" s="324"/>
      <c r="AA205" s="324"/>
      <c r="AB205" s="325"/>
      <c r="AC205" s="324"/>
      <c r="AD205" s="324"/>
      <c r="AE205" s="324"/>
      <c r="AF205" s="324"/>
      <c r="AG205" s="324"/>
      <c r="AH205" s="324"/>
      <c r="AI205" s="324"/>
      <c r="AJ205" s="324"/>
      <c r="AK205" s="324"/>
      <c r="AL205" s="324"/>
      <c r="AM205" s="324"/>
      <c r="AN205" s="324"/>
      <c r="AO205" s="324"/>
      <c r="AP205" s="324"/>
      <c r="AQ205" s="324"/>
      <c r="AR205" s="324"/>
      <c r="AS205" s="324"/>
      <c r="AT205" s="324"/>
      <c r="AU205" s="324"/>
      <c r="AV205" s="324"/>
      <c r="AW205" s="324"/>
      <c r="AX205" s="324"/>
      <c r="AY205" s="324"/>
      <c r="AZ205" s="324"/>
      <c r="BA205" s="324"/>
      <c r="BB205" s="324"/>
      <c r="BC205" s="324"/>
      <c r="BD205" s="324"/>
      <c r="BE205" s="324"/>
      <c r="BF205" s="324"/>
      <c r="BG205" s="324"/>
      <c r="BH205" s="324"/>
      <c r="BI205" s="324"/>
      <c r="BJ205" s="324"/>
      <c r="BK205" s="324"/>
      <c r="BL205" s="324"/>
      <c r="BM205" s="324"/>
      <c r="BN205" s="324"/>
      <c r="BO205" s="324"/>
      <c r="BP205" s="324"/>
      <c r="BQ205" s="324"/>
      <c r="BR205" s="324"/>
      <c r="BS205" s="324"/>
      <c r="BT205" s="324"/>
      <c r="BU205" s="324"/>
      <c r="BV205" s="324"/>
      <c r="BW205" s="324"/>
      <c r="BX205" s="324"/>
      <c r="BY205" s="324"/>
      <c r="BZ205" s="324"/>
      <c r="CA205" s="324"/>
      <c r="CB205" s="324"/>
      <c r="CC205" s="326"/>
      <c r="CD205" s="326"/>
      <c r="CE205" s="326"/>
      <c r="CF205" s="326"/>
      <c r="CG205" s="326"/>
      <c r="CH205" s="326"/>
      <c r="CI205" s="326"/>
      <c r="CJ205" s="326"/>
      <c r="CK205" s="326"/>
      <c r="CL205" s="326"/>
      <c r="CM205" s="326"/>
      <c r="CN205" s="326"/>
      <c r="CO205" s="326"/>
      <c r="CP205" s="326"/>
      <c r="CQ205" s="326"/>
      <c r="CR205" s="326"/>
      <c r="CS205" s="326"/>
      <c r="CT205" s="326"/>
      <c r="CU205" s="326"/>
      <c r="CV205" s="326"/>
      <c r="CW205" s="326"/>
      <c r="CX205" s="326"/>
      <c r="CY205" s="326"/>
      <c r="CZ205" s="326"/>
      <c r="DA205" s="326"/>
      <c r="DB205" s="326"/>
      <c r="DC205" s="326"/>
      <c r="DD205" s="326"/>
      <c r="DE205" s="326"/>
      <c r="DF205" s="326"/>
      <c r="DG205" s="326"/>
      <c r="DH205" s="326"/>
      <c r="DI205" s="326"/>
      <c r="DJ205" s="326"/>
      <c r="DK205" s="326"/>
      <c r="DL205" s="326"/>
      <c r="DM205" s="326"/>
      <c r="DN205" s="326"/>
      <c r="DO205" s="326"/>
      <c r="DP205" s="326"/>
      <c r="DQ205" s="326"/>
    </row>
    <row r="206" s="309" customFormat="1" customHeight="1" spans="3:121">
      <c r="C206" s="328"/>
      <c r="D206" s="329"/>
      <c r="E206" s="329"/>
      <c r="G206" s="330"/>
      <c r="H206" s="331"/>
      <c r="I206" s="398"/>
      <c r="J206" s="399"/>
      <c r="K206" s="322"/>
      <c r="L206" s="322"/>
      <c r="M206" s="323"/>
      <c r="N206" s="323"/>
      <c r="O206" s="322"/>
      <c r="P206" s="322"/>
      <c r="Q206" s="323"/>
      <c r="S206" s="324"/>
      <c r="T206" s="324"/>
      <c r="U206" s="324"/>
      <c r="V206" s="324"/>
      <c r="W206" s="324"/>
      <c r="X206" s="324"/>
      <c r="Y206" s="324"/>
      <c r="Z206" s="324"/>
      <c r="AA206" s="324"/>
      <c r="AB206" s="325"/>
      <c r="AC206" s="324"/>
      <c r="AD206" s="324"/>
      <c r="AE206" s="324"/>
      <c r="AF206" s="324"/>
      <c r="AG206" s="324"/>
      <c r="AH206" s="324"/>
      <c r="AI206" s="324"/>
      <c r="AJ206" s="324"/>
      <c r="AK206" s="324"/>
      <c r="AL206" s="324"/>
      <c r="AM206" s="324"/>
      <c r="AN206" s="324"/>
      <c r="AO206" s="324"/>
      <c r="AP206" s="324"/>
      <c r="AQ206" s="324"/>
      <c r="AR206" s="324"/>
      <c r="AS206" s="324"/>
      <c r="AT206" s="324"/>
      <c r="AU206" s="324"/>
      <c r="AV206" s="324"/>
      <c r="AW206" s="324"/>
      <c r="AX206" s="324"/>
      <c r="AY206" s="324"/>
      <c r="AZ206" s="324"/>
      <c r="BA206" s="324"/>
      <c r="BB206" s="324"/>
      <c r="BC206" s="324"/>
      <c r="BD206" s="324"/>
      <c r="BE206" s="324"/>
      <c r="BF206" s="324"/>
      <c r="BG206" s="324"/>
      <c r="BH206" s="324"/>
      <c r="BI206" s="324"/>
      <c r="BJ206" s="324"/>
      <c r="BK206" s="324"/>
      <c r="BL206" s="324"/>
      <c r="BM206" s="324"/>
      <c r="BN206" s="324"/>
      <c r="BO206" s="324"/>
      <c r="BP206" s="324"/>
      <c r="BQ206" s="324"/>
      <c r="BR206" s="324"/>
      <c r="BS206" s="324"/>
      <c r="BT206" s="324"/>
      <c r="BU206" s="324"/>
      <c r="BV206" s="324"/>
      <c r="BW206" s="324"/>
      <c r="BX206" s="324"/>
      <c r="BY206" s="324"/>
      <c r="BZ206" s="324"/>
      <c r="CA206" s="324"/>
      <c r="CB206" s="324"/>
      <c r="CC206" s="326"/>
      <c r="CD206" s="326"/>
      <c r="CE206" s="326"/>
      <c r="CF206" s="326"/>
      <c r="CG206" s="326"/>
      <c r="CH206" s="326"/>
      <c r="CI206" s="326"/>
      <c r="CJ206" s="326"/>
      <c r="CK206" s="326"/>
      <c r="CL206" s="326"/>
      <c r="CM206" s="326"/>
      <c r="CN206" s="326"/>
      <c r="CO206" s="326"/>
      <c r="CP206" s="326"/>
      <c r="CQ206" s="326"/>
      <c r="CR206" s="326"/>
      <c r="CS206" s="326"/>
      <c r="CT206" s="326"/>
      <c r="CU206" s="326"/>
      <c r="CV206" s="326"/>
      <c r="CW206" s="326"/>
      <c r="CX206" s="326"/>
      <c r="CY206" s="326"/>
      <c r="CZ206" s="326"/>
      <c r="DA206" s="326"/>
      <c r="DB206" s="326"/>
      <c r="DC206" s="326"/>
      <c r="DD206" s="326"/>
      <c r="DE206" s="326"/>
      <c r="DF206" s="326"/>
      <c r="DG206" s="326"/>
      <c r="DH206" s="326"/>
      <c r="DI206" s="326"/>
      <c r="DJ206" s="326"/>
      <c r="DK206" s="326"/>
      <c r="DL206" s="326"/>
      <c r="DM206" s="326"/>
      <c r="DN206" s="326"/>
      <c r="DO206" s="326"/>
      <c r="DP206" s="326"/>
      <c r="DQ206" s="326"/>
    </row>
    <row r="207" s="309" customFormat="1" customHeight="1" spans="3:121">
      <c r="C207" s="328"/>
      <c r="D207" s="329"/>
      <c r="E207" s="329"/>
      <c r="G207" s="330"/>
      <c r="H207" s="331"/>
      <c r="I207" s="398"/>
      <c r="J207" s="399"/>
      <c r="K207" s="322"/>
      <c r="L207" s="322"/>
      <c r="M207" s="323"/>
      <c r="N207" s="323"/>
      <c r="O207" s="322"/>
      <c r="P207" s="322"/>
      <c r="Q207" s="323"/>
      <c r="S207" s="324"/>
      <c r="T207" s="324"/>
      <c r="U207" s="324"/>
      <c r="V207" s="324"/>
      <c r="W207" s="324"/>
      <c r="X207" s="324"/>
      <c r="Y207" s="324"/>
      <c r="Z207" s="324"/>
      <c r="AA207" s="324"/>
      <c r="AB207" s="325"/>
      <c r="AC207" s="324"/>
      <c r="AD207" s="324"/>
      <c r="AE207" s="324"/>
      <c r="AF207" s="324"/>
      <c r="AG207" s="324"/>
      <c r="AH207" s="324"/>
      <c r="AI207" s="324"/>
      <c r="AJ207" s="324"/>
      <c r="AK207" s="324"/>
      <c r="AL207" s="324"/>
      <c r="AM207" s="324"/>
      <c r="AN207" s="324"/>
      <c r="AO207" s="324"/>
      <c r="AP207" s="324"/>
      <c r="AQ207" s="324"/>
      <c r="AR207" s="324"/>
      <c r="AS207" s="324"/>
      <c r="AT207" s="324"/>
      <c r="AU207" s="324"/>
      <c r="AV207" s="324"/>
      <c r="AW207" s="324"/>
      <c r="AX207" s="324"/>
      <c r="AY207" s="324"/>
      <c r="AZ207" s="324"/>
      <c r="BA207" s="324"/>
      <c r="BB207" s="324"/>
      <c r="BC207" s="324"/>
      <c r="BD207" s="324"/>
      <c r="BE207" s="324"/>
      <c r="BF207" s="324"/>
      <c r="BG207" s="324"/>
      <c r="BH207" s="324"/>
      <c r="BI207" s="324"/>
      <c r="BJ207" s="324"/>
      <c r="BK207" s="324"/>
      <c r="BL207" s="324"/>
      <c r="BM207" s="324"/>
      <c r="BN207" s="324"/>
      <c r="BO207" s="324"/>
      <c r="BP207" s="324"/>
      <c r="BQ207" s="324"/>
      <c r="BR207" s="324"/>
      <c r="BS207" s="324"/>
      <c r="BT207" s="324"/>
      <c r="BU207" s="324"/>
      <c r="BV207" s="324"/>
      <c r="BW207" s="324"/>
      <c r="BX207" s="324"/>
      <c r="BY207" s="324"/>
      <c r="BZ207" s="324"/>
      <c r="CA207" s="324"/>
      <c r="CB207" s="324"/>
      <c r="CC207" s="326"/>
      <c r="CD207" s="326"/>
      <c r="CE207" s="326"/>
      <c r="CF207" s="326"/>
      <c r="CG207" s="326"/>
      <c r="CH207" s="326"/>
      <c r="CI207" s="326"/>
      <c r="CJ207" s="326"/>
      <c r="CK207" s="326"/>
      <c r="CL207" s="326"/>
      <c r="CM207" s="326"/>
      <c r="CN207" s="326"/>
      <c r="CO207" s="326"/>
      <c r="CP207" s="326"/>
      <c r="CQ207" s="326"/>
      <c r="CR207" s="326"/>
      <c r="CS207" s="326"/>
      <c r="CT207" s="326"/>
      <c r="CU207" s="326"/>
      <c r="CV207" s="326"/>
      <c r="CW207" s="326"/>
      <c r="CX207" s="326"/>
      <c r="CY207" s="326"/>
      <c r="CZ207" s="326"/>
      <c r="DA207" s="326"/>
      <c r="DB207" s="326"/>
      <c r="DC207" s="326"/>
      <c r="DD207" s="326"/>
      <c r="DE207" s="326"/>
      <c r="DF207" s="326"/>
      <c r="DG207" s="326"/>
      <c r="DH207" s="326"/>
      <c r="DI207" s="326"/>
      <c r="DJ207" s="326"/>
      <c r="DK207" s="326"/>
      <c r="DL207" s="326"/>
      <c r="DM207" s="326"/>
      <c r="DN207" s="326"/>
      <c r="DO207" s="326"/>
      <c r="DP207" s="326"/>
      <c r="DQ207" s="326"/>
    </row>
    <row r="208" s="309" customFormat="1" customHeight="1" spans="3:121">
      <c r="C208" s="328"/>
      <c r="D208" s="329"/>
      <c r="E208" s="329"/>
      <c r="G208" s="330"/>
      <c r="H208" s="331"/>
      <c r="I208" s="398"/>
      <c r="J208" s="399"/>
      <c r="K208" s="322"/>
      <c r="L208" s="322"/>
      <c r="M208" s="323"/>
      <c r="N208" s="323"/>
      <c r="O208" s="322"/>
      <c r="P208" s="322"/>
      <c r="Q208" s="323"/>
      <c r="S208" s="324"/>
      <c r="T208" s="324"/>
      <c r="U208" s="324"/>
      <c r="V208" s="324"/>
      <c r="W208" s="324"/>
      <c r="X208" s="324"/>
      <c r="Y208" s="324"/>
      <c r="Z208" s="324"/>
      <c r="AA208" s="324"/>
      <c r="AB208" s="325"/>
      <c r="AC208" s="324"/>
      <c r="AD208" s="324"/>
      <c r="AE208" s="324"/>
      <c r="AF208" s="324"/>
      <c r="AG208" s="324"/>
      <c r="AH208" s="324"/>
      <c r="AI208" s="324"/>
      <c r="AJ208" s="324"/>
      <c r="AK208" s="324"/>
      <c r="AL208" s="324"/>
      <c r="AM208" s="324"/>
      <c r="AN208" s="324"/>
      <c r="AO208" s="324"/>
      <c r="AP208" s="324"/>
      <c r="AQ208" s="324"/>
      <c r="AR208" s="324"/>
      <c r="AS208" s="324"/>
      <c r="AT208" s="324"/>
      <c r="AU208" s="324"/>
      <c r="AV208" s="324"/>
      <c r="AW208" s="324"/>
      <c r="AX208" s="324"/>
      <c r="AY208" s="324"/>
      <c r="AZ208" s="324"/>
      <c r="BA208" s="324"/>
      <c r="BB208" s="324"/>
      <c r="BC208" s="324"/>
      <c r="BD208" s="324"/>
      <c r="BE208" s="324"/>
      <c r="BF208" s="324"/>
      <c r="BG208" s="324"/>
      <c r="BH208" s="324"/>
      <c r="BI208" s="324"/>
      <c r="BJ208" s="324"/>
      <c r="BK208" s="324"/>
      <c r="BL208" s="324"/>
      <c r="BM208" s="324"/>
      <c r="BN208" s="324"/>
      <c r="BO208" s="324"/>
      <c r="BP208" s="324"/>
      <c r="BQ208" s="324"/>
      <c r="BR208" s="324"/>
      <c r="BS208" s="324"/>
      <c r="BT208" s="324"/>
      <c r="BU208" s="324"/>
      <c r="BV208" s="324"/>
      <c r="BW208" s="324"/>
      <c r="BX208" s="324"/>
      <c r="BY208" s="324"/>
      <c r="BZ208" s="324"/>
      <c r="CA208" s="324"/>
      <c r="CB208" s="324"/>
      <c r="CC208" s="326"/>
      <c r="CD208" s="326"/>
      <c r="CE208" s="326"/>
      <c r="CF208" s="326"/>
      <c r="CG208" s="326"/>
      <c r="CH208" s="326"/>
      <c r="CI208" s="326"/>
      <c r="CJ208" s="326"/>
      <c r="CK208" s="326"/>
      <c r="CL208" s="326"/>
      <c r="CM208" s="326"/>
      <c r="CN208" s="326"/>
      <c r="CO208" s="326"/>
      <c r="CP208" s="326"/>
      <c r="CQ208" s="326"/>
      <c r="CR208" s="326"/>
      <c r="CS208" s="326"/>
      <c r="CT208" s="326"/>
      <c r="CU208" s="326"/>
      <c r="CV208" s="326"/>
      <c r="CW208" s="326"/>
      <c r="CX208" s="326"/>
      <c r="CY208" s="326"/>
      <c r="CZ208" s="326"/>
      <c r="DA208" s="326"/>
      <c r="DB208" s="326"/>
      <c r="DC208" s="326"/>
      <c r="DD208" s="326"/>
      <c r="DE208" s="326"/>
      <c r="DF208" s="326"/>
      <c r="DG208" s="326"/>
      <c r="DH208" s="326"/>
      <c r="DI208" s="326"/>
      <c r="DJ208" s="326"/>
      <c r="DK208" s="326"/>
      <c r="DL208" s="326"/>
      <c r="DM208" s="326"/>
      <c r="DN208" s="326"/>
      <c r="DO208" s="326"/>
      <c r="DP208" s="326"/>
      <c r="DQ208" s="326"/>
    </row>
    <row r="209" s="309" customFormat="1" customHeight="1" spans="3:121">
      <c r="C209" s="328"/>
      <c r="D209" s="329"/>
      <c r="E209" s="329"/>
      <c r="G209" s="330"/>
      <c r="H209" s="331"/>
      <c r="I209" s="398"/>
      <c r="J209" s="399"/>
      <c r="K209" s="322"/>
      <c r="L209" s="322"/>
      <c r="M209" s="323"/>
      <c r="N209" s="323"/>
      <c r="O209" s="322"/>
      <c r="P209" s="322"/>
      <c r="Q209" s="323"/>
      <c r="S209" s="324"/>
      <c r="T209" s="324"/>
      <c r="U209" s="324"/>
      <c r="V209" s="324"/>
      <c r="W209" s="324"/>
      <c r="X209" s="324"/>
      <c r="Y209" s="324"/>
      <c r="Z209" s="324"/>
      <c r="AA209" s="324"/>
      <c r="AB209" s="325"/>
      <c r="AC209" s="324"/>
      <c r="AD209" s="324"/>
      <c r="AE209" s="324"/>
      <c r="AF209" s="324"/>
      <c r="AG209" s="324"/>
      <c r="AH209" s="324"/>
      <c r="AI209" s="324"/>
      <c r="AJ209" s="324"/>
      <c r="AK209" s="324"/>
      <c r="AL209" s="324"/>
      <c r="AM209" s="324"/>
      <c r="AN209" s="324"/>
      <c r="AO209" s="324"/>
      <c r="AP209" s="324"/>
      <c r="AQ209" s="324"/>
      <c r="AR209" s="324"/>
      <c r="AS209" s="324"/>
      <c r="AT209" s="324"/>
      <c r="AU209" s="324"/>
      <c r="AV209" s="324"/>
      <c r="AW209" s="324"/>
      <c r="AX209" s="324"/>
      <c r="AY209" s="324"/>
      <c r="AZ209" s="324"/>
      <c r="BA209" s="324"/>
      <c r="BB209" s="324"/>
      <c r="BC209" s="324"/>
      <c r="BD209" s="324"/>
      <c r="BE209" s="324"/>
      <c r="BF209" s="324"/>
      <c r="BG209" s="324"/>
      <c r="BH209" s="324"/>
      <c r="BI209" s="324"/>
      <c r="BJ209" s="324"/>
      <c r="BK209" s="324"/>
      <c r="BL209" s="324"/>
      <c r="BM209" s="324"/>
      <c r="BN209" s="324"/>
      <c r="BO209" s="324"/>
      <c r="BP209" s="324"/>
      <c r="BQ209" s="324"/>
      <c r="BR209" s="324"/>
      <c r="BS209" s="324"/>
      <c r="BT209" s="324"/>
      <c r="BU209" s="324"/>
      <c r="BV209" s="324"/>
      <c r="BW209" s="324"/>
      <c r="BX209" s="324"/>
      <c r="BY209" s="324"/>
      <c r="BZ209" s="324"/>
      <c r="CA209" s="324"/>
      <c r="CB209" s="324"/>
      <c r="CC209" s="326"/>
      <c r="CD209" s="326"/>
      <c r="CE209" s="326"/>
      <c r="CF209" s="326"/>
      <c r="CG209" s="326"/>
      <c r="CH209" s="326"/>
      <c r="CI209" s="326"/>
      <c r="CJ209" s="326"/>
      <c r="CK209" s="326"/>
      <c r="CL209" s="326"/>
      <c r="CM209" s="326"/>
      <c r="CN209" s="326"/>
      <c r="CO209" s="326"/>
      <c r="CP209" s="326"/>
      <c r="CQ209" s="326"/>
      <c r="CR209" s="326"/>
      <c r="CS209" s="326"/>
      <c r="CT209" s="326"/>
      <c r="CU209" s="326"/>
      <c r="CV209" s="326"/>
      <c r="CW209" s="326"/>
      <c r="CX209" s="326"/>
      <c r="CY209" s="326"/>
      <c r="CZ209" s="326"/>
      <c r="DA209" s="326"/>
      <c r="DB209" s="326"/>
      <c r="DC209" s="326"/>
      <c r="DD209" s="326"/>
      <c r="DE209" s="326"/>
      <c r="DF209" s="326"/>
      <c r="DG209" s="326"/>
      <c r="DH209" s="326"/>
      <c r="DI209" s="326"/>
      <c r="DJ209" s="326"/>
      <c r="DK209" s="326"/>
      <c r="DL209" s="326"/>
      <c r="DM209" s="326"/>
      <c r="DN209" s="326"/>
      <c r="DO209" s="326"/>
      <c r="DP209" s="326"/>
      <c r="DQ209" s="326"/>
    </row>
    <row r="210" s="309" customFormat="1" customHeight="1" spans="3:121">
      <c r="C210" s="328"/>
      <c r="D210" s="329"/>
      <c r="E210" s="329"/>
      <c r="G210" s="330"/>
      <c r="H210" s="331"/>
      <c r="I210" s="398"/>
      <c r="J210" s="399"/>
      <c r="K210" s="322"/>
      <c r="L210" s="322"/>
      <c r="M210" s="323"/>
      <c r="N210" s="323"/>
      <c r="O210" s="322"/>
      <c r="P210" s="322"/>
      <c r="Q210" s="323"/>
      <c r="S210" s="324"/>
      <c r="T210" s="324"/>
      <c r="U210" s="324"/>
      <c r="V210" s="324"/>
      <c r="W210" s="324"/>
      <c r="X210" s="324"/>
      <c r="Y210" s="324"/>
      <c r="Z210" s="324"/>
      <c r="AA210" s="324"/>
      <c r="AB210" s="325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4"/>
      <c r="AO210" s="324"/>
      <c r="AP210" s="324"/>
      <c r="AQ210" s="324"/>
      <c r="AR210" s="324"/>
      <c r="AS210" s="324"/>
      <c r="AT210" s="324"/>
      <c r="AU210" s="324"/>
      <c r="AV210" s="324"/>
      <c r="AW210" s="324"/>
      <c r="AX210" s="324"/>
      <c r="AY210" s="324"/>
      <c r="AZ210" s="324"/>
      <c r="BA210" s="324"/>
      <c r="BB210" s="324"/>
      <c r="BC210" s="324"/>
      <c r="BD210" s="324"/>
      <c r="BE210" s="324"/>
      <c r="BF210" s="324"/>
      <c r="BG210" s="324"/>
      <c r="BH210" s="324"/>
      <c r="BI210" s="324"/>
      <c r="BJ210" s="324"/>
      <c r="BK210" s="324"/>
      <c r="BL210" s="324"/>
      <c r="BM210" s="324"/>
      <c r="BN210" s="324"/>
      <c r="BO210" s="324"/>
      <c r="BP210" s="324"/>
      <c r="BQ210" s="324"/>
      <c r="BR210" s="324"/>
      <c r="BS210" s="324"/>
      <c r="BT210" s="324"/>
      <c r="BU210" s="324"/>
      <c r="BV210" s="324"/>
      <c r="BW210" s="324"/>
      <c r="BX210" s="324"/>
      <c r="BY210" s="324"/>
      <c r="BZ210" s="324"/>
      <c r="CA210" s="324"/>
      <c r="CB210" s="324"/>
      <c r="CC210" s="326"/>
      <c r="CD210" s="326"/>
      <c r="CE210" s="326"/>
      <c r="CF210" s="326"/>
      <c r="CG210" s="326"/>
      <c r="CH210" s="326"/>
      <c r="CI210" s="326"/>
      <c r="CJ210" s="326"/>
      <c r="CK210" s="326"/>
      <c r="CL210" s="326"/>
      <c r="CM210" s="326"/>
      <c r="CN210" s="326"/>
      <c r="CO210" s="326"/>
      <c r="CP210" s="326"/>
      <c r="CQ210" s="326"/>
      <c r="CR210" s="326"/>
      <c r="CS210" s="326"/>
      <c r="CT210" s="326"/>
      <c r="CU210" s="326"/>
      <c r="CV210" s="326"/>
      <c r="CW210" s="326"/>
      <c r="CX210" s="326"/>
      <c r="CY210" s="326"/>
      <c r="CZ210" s="326"/>
      <c r="DA210" s="326"/>
      <c r="DB210" s="326"/>
      <c r="DC210" s="326"/>
      <c r="DD210" s="326"/>
      <c r="DE210" s="326"/>
      <c r="DF210" s="326"/>
      <c r="DG210" s="326"/>
      <c r="DH210" s="326"/>
      <c r="DI210" s="326"/>
      <c r="DJ210" s="326"/>
      <c r="DK210" s="326"/>
      <c r="DL210" s="326"/>
      <c r="DM210" s="326"/>
      <c r="DN210" s="326"/>
      <c r="DO210" s="326"/>
      <c r="DP210" s="326"/>
      <c r="DQ210" s="326"/>
    </row>
    <row r="211" s="309" customFormat="1" customHeight="1" spans="3:121">
      <c r="C211" s="328"/>
      <c r="D211" s="329"/>
      <c r="E211" s="329"/>
      <c r="G211" s="330"/>
      <c r="H211" s="331"/>
      <c r="I211" s="398"/>
      <c r="J211" s="399"/>
      <c r="K211" s="322"/>
      <c r="L211" s="322"/>
      <c r="M211" s="323"/>
      <c r="N211" s="323"/>
      <c r="O211" s="322"/>
      <c r="P211" s="322"/>
      <c r="Q211" s="323"/>
      <c r="S211" s="324"/>
      <c r="T211" s="324"/>
      <c r="U211" s="324"/>
      <c r="V211" s="324"/>
      <c r="W211" s="324"/>
      <c r="X211" s="324"/>
      <c r="Y211" s="324"/>
      <c r="Z211" s="324"/>
      <c r="AA211" s="324"/>
      <c r="AB211" s="325"/>
      <c r="AC211" s="324"/>
      <c r="AD211" s="324"/>
      <c r="AE211" s="324"/>
      <c r="AF211" s="324"/>
      <c r="AG211" s="324"/>
      <c r="AH211" s="324"/>
      <c r="AI211" s="324"/>
      <c r="AJ211" s="324"/>
      <c r="AK211" s="324"/>
      <c r="AL211" s="324"/>
      <c r="AM211" s="324"/>
      <c r="AN211" s="324"/>
      <c r="AO211" s="324"/>
      <c r="AP211" s="324"/>
      <c r="AQ211" s="324"/>
      <c r="AR211" s="324"/>
      <c r="AS211" s="324"/>
      <c r="AT211" s="324"/>
      <c r="AU211" s="324"/>
      <c r="AV211" s="324"/>
      <c r="AW211" s="324"/>
      <c r="AX211" s="324"/>
      <c r="AY211" s="324"/>
      <c r="AZ211" s="324"/>
      <c r="BA211" s="324"/>
      <c r="BB211" s="324"/>
      <c r="BC211" s="324"/>
      <c r="BD211" s="324"/>
      <c r="BE211" s="324"/>
      <c r="BF211" s="324"/>
      <c r="BG211" s="324"/>
      <c r="BH211" s="324"/>
      <c r="BI211" s="324"/>
      <c r="BJ211" s="324"/>
      <c r="BK211" s="324"/>
      <c r="BL211" s="324"/>
      <c r="BM211" s="324"/>
      <c r="BN211" s="324"/>
      <c r="BO211" s="324"/>
      <c r="BP211" s="324"/>
      <c r="BQ211" s="324"/>
      <c r="BR211" s="324"/>
      <c r="BS211" s="324"/>
      <c r="BT211" s="324"/>
      <c r="BU211" s="324"/>
      <c r="BV211" s="324"/>
      <c r="BW211" s="324"/>
      <c r="BX211" s="324"/>
      <c r="BY211" s="324"/>
      <c r="BZ211" s="324"/>
      <c r="CA211" s="324"/>
      <c r="CB211" s="324"/>
      <c r="CC211" s="326"/>
      <c r="CD211" s="326"/>
      <c r="CE211" s="326"/>
      <c r="CF211" s="326"/>
      <c r="CG211" s="326"/>
      <c r="CH211" s="326"/>
      <c r="CI211" s="326"/>
      <c r="CJ211" s="326"/>
      <c r="CK211" s="326"/>
      <c r="CL211" s="326"/>
      <c r="CM211" s="326"/>
      <c r="CN211" s="326"/>
      <c r="CO211" s="326"/>
      <c r="CP211" s="326"/>
      <c r="CQ211" s="326"/>
      <c r="CR211" s="326"/>
      <c r="CS211" s="326"/>
      <c r="CT211" s="326"/>
      <c r="CU211" s="326"/>
      <c r="CV211" s="326"/>
      <c r="CW211" s="326"/>
      <c r="CX211" s="326"/>
      <c r="CY211" s="326"/>
      <c r="CZ211" s="326"/>
      <c r="DA211" s="326"/>
      <c r="DB211" s="326"/>
      <c r="DC211" s="326"/>
      <c r="DD211" s="326"/>
      <c r="DE211" s="326"/>
      <c r="DF211" s="326"/>
      <c r="DG211" s="326"/>
      <c r="DH211" s="326"/>
      <c r="DI211" s="326"/>
      <c r="DJ211" s="326"/>
      <c r="DK211" s="326"/>
      <c r="DL211" s="326"/>
      <c r="DM211" s="326"/>
      <c r="DN211" s="326"/>
      <c r="DO211" s="326"/>
      <c r="DP211" s="326"/>
      <c r="DQ211" s="326"/>
    </row>
    <row r="212" s="309" customFormat="1" customHeight="1" spans="3:121">
      <c r="C212" s="328"/>
      <c r="D212" s="329"/>
      <c r="E212" s="329"/>
      <c r="G212" s="330"/>
      <c r="H212" s="331"/>
      <c r="I212" s="398"/>
      <c r="J212" s="399"/>
      <c r="K212" s="322"/>
      <c r="L212" s="322"/>
      <c r="M212" s="323"/>
      <c r="N212" s="323"/>
      <c r="O212" s="322"/>
      <c r="P212" s="322"/>
      <c r="Q212" s="323"/>
      <c r="S212" s="324"/>
      <c r="T212" s="324"/>
      <c r="U212" s="324"/>
      <c r="V212" s="324"/>
      <c r="W212" s="324"/>
      <c r="X212" s="324"/>
      <c r="Y212" s="324"/>
      <c r="Z212" s="324"/>
      <c r="AA212" s="324"/>
      <c r="AB212" s="325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4"/>
      <c r="AO212" s="324"/>
      <c r="AP212" s="324"/>
      <c r="AQ212" s="324"/>
      <c r="AR212" s="324"/>
      <c r="AS212" s="324"/>
      <c r="AT212" s="324"/>
      <c r="AU212" s="324"/>
      <c r="AV212" s="324"/>
      <c r="AW212" s="324"/>
      <c r="AX212" s="324"/>
      <c r="AY212" s="324"/>
      <c r="AZ212" s="324"/>
      <c r="BA212" s="324"/>
      <c r="BB212" s="324"/>
      <c r="BC212" s="324"/>
      <c r="BD212" s="324"/>
      <c r="BE212" s="324"/>
      <c r="BF212" s="324"/>
      <c r="BG212" s="324"/>
      <c r="BH212" s="324"/>
      <c r="BI212" s="324"/>
      <c r="BJ212" s="324"/>
      <c r="BK212" s="324"/>
      <c r="BL212" s="324"/>
      <c r="BM212" s="324"/>
      <c r="BN212" s="324"/>
      <c r="BO212" s="324"/>
      <c r="BP212" s="324"/>
      <c r="BQ212" s="324"/>
      <c r="BR212" s="324"/>
      <c r="BS212" s="324"/>
      <c r="BT212" s="324"/>
      <c r="BU212" s="324"/>
      <c r="BV212" s="324"/>
      <c r="BW212" s="324"/>
      <c r="BX212" s="324"/>
      <c r="BY212" s="324"/>
      <c r="BZ212" s="324"/>
      <c r="CA212" s="324"/>
      <c r="CB212" s="324"/>
      <c r="CC212" s="326"/>
      <c r="CD212" s="326"/>
      <c r="CE212" s="326"/>
      <c r="CF212" s="326"/>
      <c r="CG212" s="326"/>
      <c r="CH212" s="326"/>
      <c r="CI212" s="326"/>
      <c r="CJ212" s="326"/>
      <c r="CK212" s="326"/>
      <c r="CL212" s="326"/>
      <c r="CM212" s="326"/>
      <c r="CN212" s="326"/>
      <c r="CO212" s="326"/>
      <c r="CP212" s="326"/>
      <c r="CQ212" s="326"/>
      <c r="CR212" s="326"/>
      <c r="CS212" s="326"/>
      <c r="CT212" s="326"/>
      <c r="CU212" s="326"/>
      <c r="CV212" s="326"/>
      <c r="CW212" s="326"/>
      <c r="CX212" s="326"/>
      <c r="CY212" s="326"/>
      <c r="CZ212" s="326"/>
      <c r="DA212" s="326"/>
      <c r="DB212" s="326"/>
      <c r="DC212" s="326"/>
      <c r="DD212" s="326"/>
      <c r="DE212" s="326"/>
      <c r="DF212" s="326"/>
      <c r="DG212" s="326"/>
      <c r="DH212" s="326"/>
      <c r="DI212" s="326"/>
      <c r="DJ212" s="326"/>
      <c r="DK212" s="326"/>
      <c r="DL212" s="326"/>
      <c r="DM212" s="326"/>
      <c r="DN212" s="326"/>
      <c r="DO212" s="326"/>
      <c r="DP212" s="326"/>
      <c r="DQ212" s="326"/>
    </row>
    <row r="213" s="309" customFormat="1" customHeight="1" spans="3:121">
      <c r="C213" s="328"/>
      <c r="D213" s="329"/>
      <c r="E213" s="329"/>
      <c r="G213" s="330"/>
      <c r="H213" s="331"/>
      <c r="I213" s="398"/>
      <c r="J213" s="399"/>
      <c r="K213" s="322"/>
      <c r="L213" s="322"/>
      <c r="M213" s="323"/>
      <c r="N213" s="323"/>
      <c r="O213" s="322"/>
      <c r="P213" s="322"/>
      <c r="Q213" s="323"/>
      <c r="S213" s="324"/>
      <c r="T213" s="324"/>
      <c r="U213" s="324"/>
      <c r="V213" s="324"/>
      <c r="W213" s="324"/>
      <c r="X213" s="324"/>
      <c r="Y213" s="324"/>
      <c r="Z213" s="324"/>
      <c r="AA213" s="324"/>
      <c r="AB213" s="325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Q213" s="324"/>
      <c r="AR213" s="324"/>
      <c r="AS213" s="324"/>
      <c r="AT213" s="324"/>
      <c r="AU213" s="324"/>
      <c r="AV213" s="324"/>
      <c r="AW213" s="324"/>
      <c r="AX213" s="324"/>
      <c r="AY213" s="324"/>
      <c r="AZ213" s="324"/>
      <c r="BA213" s="324"/>
      <c r="BB213" s="324"/>
      <c r="BC213" s="324"/>
      <c r="BD213" s="324"/>
      <c r="BE213" s="324"/>
      <c r="BF213" s="324"/>
      <c r="BG213" s="324"/>
      <c r="BH213" s="324"/>
      <c r="BI213" s="324"/>
      <c r="BJ213" s="324"/>
      <c r="BK213" s="324"/>
      <c r="BL213" s="324"/>
      <c r="BM213" s="324"/>
      <c r="BN213" s="324"/>
      <c r="BO213" s="324"/>
      <c r="BP213" s="324"/>
      <c r="BQ213" s="324"/>
      <c r="BR213" s="324"/>
      <c r="BS213" s="324"/>
      <c r="BT213" s="324"/>
      <c r="BU213" s="324"/>
      <c r="BV213" s="324"/>
      <c r="BW213" s="324"/>
      <c r="BX213" s="324"/>
      <c r="BY213" s="324"/>
      <c r="BZ213" s="324"/>
      <c r="CA213" s="324"/>
      <c r="CB213" s="324"/>
      <c r="CC213" s="326"/>
      <c r="CD213" s="326"/>
      <c r="CE213" s="326"/>
      <c r="CF213" s="326"/>
      <c r="CG213" s="326"/>
      <c r="CH213" s="326"/>
      <c r="CI213" s="326"/>
      <c r="CJ213" s="326"/>
      <c r="CK213" s="326"/>
      <c r="CL213" s="326"/>
      <c r="CM213" s="326"/>
      <c r="CN213" s="326"/>
      <c r="CO213" s="326"/>
      <c r="CP213" s="326"/>
      <c r="CQ213" s="326"/>
      <c r="CR213" s="326"/>
      <c r="CS213" s="326"/>
      <c r="CT213" s="326"/>
      <c r="CU213" s="326"/>
      <c r="CV213" s="326"/>
      <c r="CW213" s="326"/>
      <c r="CX213" s="326"/>
      <c r="CY213" s="326"/>
      <c r="CZ213" s="326"/>
      <c r="DA213" s="326"/>
      <c r="DB213" s="326"/>
      <c r="DC213" s="326"/>
      <c r="DD213" s="326"/>
      <c r="DE213" s="326"/>
      <c r="DF213" s="326"/>
      <c r="DG213" s="326"/>
      <c r="DH213" s="326"/>
      <c r="DI213" s="326"/>
      <c r="DJ213" s="326"/>
      <c r="DK213" s="326"/>
      <c r="DL213" s="326"/>
      <c r="DM213" s="326"/>
      <c r="DN213" s="326"/>
      <c r="DO213" s="326"/>
      <c r="DP213" s="326"/>
      <c r="DQ213" s="326"/>
    </row>
    <row r="214" s="309" customFormat="1" customHeight="1" spans="3:121">
      <c r="C214" s="328"/>
      <c r="D214" s="329"/>
      <c r="E214" s="329"/>
      <c r="G214" s="330"/>
      <c r="H214" s="331"/>
      <c r="I214" s="398"/>
      <c r="J214" s="399"/>
      <c r="K214" s="322"/>
      <c r="L214" s="322"/>
      <c r="M214" s="323"/>
      <c r="N214" s="323"/>
      <c r="O214" s="322"/>
      <c r="P214" s="322"/>
      <c r="Q214" s="323"/>
      <c r="S214" s="324"/>
      <c r="T214" s="324"/>
      <c r="U214" s="324"/>
      <c r="V214" s="324"/>
      <c r="W214" s="324"/>
      <c r="X214" s="324"/>
      <c r="Y214" s="324"/>
      <c r="Z214" s="324"/>
      <c r="AA214" s="324"/>
      <c r="AB214" s="325"/>
      <c r="AC214" s="324"/>
      <c r="AD214" s="324"/>
      <c r="AE214" s="324"/>
      <c r="AF214" s="324"/>
      <c r="AG214" s="324"/>
      <c r="AH214" s="324"/>
      <c r="AI214" s="324"/>
      <c r="AJ214" s="324"/>
      <c r="AK214" s="324"/>
      <c r="AL214" s="324"/>
      <c r="AM214" s="324"/>
      <c r="AN214" s="324"/>
      <c r="AO214" s="324"/>
      <c r="AP214" s="324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4"/>
      <c r="BF214" s="324"/>
      <c r="BG214" s="324"/>
      <c r="BH214" s="324"/>
      <c r="BI214" s="324"/>
      <c r="BJ214" s="324"/>
      <c r="BK214" s="324"/>
      <c r="BL214" s="324"/>
      <c r="BM214" s="324"/>
      <c r="BN214" s="324"/>
      <c r="BO214" s="324"/>
      <c r="BP214" s="324"/>
      <c r="BQ214" s="324"/>
      <c r="BR214" s="324"/>
      <c r="BS214" s="324"/>
      <c r="BT214" s="324"/>
      <c r="BU214" s="324"/>
      <c r="BV214" s="324"/>
      <c r="BW214" s="324"/>
      <c r="BX214" s="324"/>
      <c r="BY214" s="324"/>
      <c r="BZ214" s="324"/>
      <c r="CA214" s="324"/>
      <c r="CB214" s="324"/>
      <c r="CC214" s="326"/>
      <c r="CD214" s="326"/>
      <c r="CE214" s="326"/>
      <c r="CF214" s="326"/>
      <c r="CG214" s="326"/>
      <c r="CH214" s="326"/>
      <c r="CI214" s="326"/>
      <c r="CJ214" s="326"/>
      <c r="CK214" s="326"/>
      <c r="CL214" s="326"/>
      <c r="CM214" s="326"/>
      <c r="CN214" s="326"/>
      <c r="CO214" s="326"/>
      <c r="CP214" s="326"/>
      <c r="CQ214" s="326"/>
      <c r="CR214" s="326"/>
      <c r="CS214" s="326"/>
      <c r="CT214" s="326"/>
      <c r="CU214" s="326"/>
      <c r="CV214" s="326"/>
      <c r="CW214" s="326"/>
      <c r="CX214" s="326"/>
      <c r="CY214" s="326"/>
      <c r="CZ214" s="326"/>
      <c r="DA214" s="326"/>
      <c r="DB214" s="326"/>
      <c r="DC214" s="326"/>
      <c r="DD214" s="326"/>
      <c r="DE214" s="326"/>
      <c r="DF214" s="326"/>
      <c r="DG214" s="326"/>
      <c r="DH214" s="326"/>
      <c r="DI214" s="326"/>
      <c r="DJ214" s="326"/>
      <c r="DK214" s="326"/>
      <c r="DL214" s="326"/>
      <c r="DM214" s="326"/>
      <c r="DN214" s="326"/>
      <c r="DO214" s="326"/>
      <c r="DP214" s="326"/>
      <c r="DQ214" s="326"/>
    </row>
    <row r="215" s="309" customFormat="1" customHeight="1" spans="3:121">
      <c r="C215" s="328"/>
      <c r="D215" s="329"/>
      <c r="E215" s="329"/>
      <c r="G215" s="330"/>
      <c r="H215" s="331"/>
      <c r="I215" s="398"/>
      <c r="J215" s="399"/>
      <c r="K215" s="322"/>
      <c r="L215" s="322"/>
      <c r="M215" s="323"/>
      <c r="N215" s="323"/>
      <c r="O215" s="322"/>
      <c r="P215" s="322"/>
      <c r="Q215" s="323"/>
      <c r="S215" s="324"/>
      <c r="T215" s="324"/>
      <c r="U215" s="324"/>
      <c r="V215" s="324"/>
      <c r="W215" s="324"/>
      <c r="X215" s="324"/>
      <c r="Y215" s="324"/>
      <c r="Z215" s="324"/>
      <c r="AA215" s="324"/>
      <c r="AB215" s="325"/>
      <c r="AC215" s="324"/>
      <c r="AD215" s="324"/>
      <c r="AE215" s="324"/>
      <c r="AF215" s="324"/>
      <c r="AG215" s="324"/>
      <c r="AH215" s="324"/>
      <c r="AI215" s="324"/>
      <c r="AJ215" s="324"/>
      <c r="AK215" s="324"/>
      <c r="AL215" s="324"/>
      <c r="AM215" s="324"/>
      <c r="AN215" s="324"/>
      <c r="AO215" s="324"/>
      <c r="AP215" s="324"/>
      <c r="AQ215" s="324"/>
      <c r="AR215" s="324"/>
      <c r="AS215" s="324"/>
      <c r="AT215" s="324"/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4"/>
      <c r="BF215" s="324"/>
      <c r="BG215" s="324"/>
      <c r="BH215" s="324"/>
      <c r="BI215" s="324"/>
      <c r="BJ215" s="324"/>
      <c r="BK215" s="324"/>
      <c r="BL215" s="324"/>
      <c r="BM215" s="324"/>
      <c r="BN215" s="324"/>
      <c r="BO215" s="324"/>
      <c r="BP215" s="324"/>
      <c r="BQ215" s="324"/>
      <c r="BR215" s="324"/>
      <c r="BS215" s="324"/>
      <c r="BT215" s="324"/>
      <c r="BU215" s="324"/>
      <c r="BV215" s="324"/>
      <c r="BW215" s="324"/>
      <c r="BX215" s="324"/>
      <c r="BY215" s="324"/>
      <c r="BZ215" s="324"/>
      <c r="CA215" s="324"/>
      <c r="CB215" s="324"/>
      <c r="CC215" s="326"/>
      <c r="CD215" s="326"/>
      <c r="CE215" s="326"/>
      <c r="CF215" s="326"/>
      <c r="CG215" s="326"/>
      <c r="CH215" s="326"/>
      <c r="CI215" s="326"/>
      <c r="CJ215" s="326"/>
      <c r="CK215" s="326"/>
      <c r="CL215" s="326"/>
      <c r="CM215" s="326"/>
      <c r="CN215" s="326"/>
      <c r="CO215" s="326"/>
      <c r="CP215" s="326"/>
      <c r="CQ215" s="326"/>
      <c r="CR215" s="326"/>
      <c r="CS215" s="326"/>
      <c r="CT215" s="326"/>
      <c r="CU215" s="326"/>
      <c r="CV215" s="326"/>
      <c r="CW215" s="326"/>
      <c r="CX215" s="326"/>
      <c r="CY215" s="326"/>
      <c r="CZ215" s="326"/>
      <c r="DA215" s="326"/>
      <c r="DB215" s="326"/>
      <c r="DC215" s="326"/>
      <c r="DD215" s="326"/>
      <c r="DE215" s="326"/>
      <c r="DF215" s="326"/>
      <c r="DG215" s="326"/>
      <c r="DH215" s="326"/>
      <c r="DI215" s="326"/>
      <c r="DJ215" s="326"/>
      <c r="DK215" s="326"/>
      <c r="DL215" s="326"/>
      <c r="DM215" s="326"/>
      <c r="DN215" s="326"/>
      <c r="DO215" s="326"/>
      <c r="DP215" s="326"/>
      <c r="DQ215" s="326"/>
    </row>
    <row r="216" s="309" customFormat="1" customHeight="1" spans="3:121">
      <c r="C216" s="328"/>
      <c r="D216" s="329"/>
      <c r="E216" s="329"/>
      <c r="G216" s="330"/>
      <c r="H216" s="331"/>
      <c r="I216" s="398"/>
      <c r="J216" s="399"/>
      <c r="K216" s="322"/>
      <c r="L216" s="322"/>
      <c r="M216" s="323"/>
      <c r="N216" s="323"/>
      <c r="O216" s="322"/>
      <c r="P216" s="322"/>
      <c r="Q216" s="323"/>
      <c r="S216" s="324"/>
      <c r="T216" s="324"/>
      <c r="U216" s="324"/>
      <c r="V216" s="324"/>
      <c r="W216" s="324"/>
      <c r="X216" s="324"/>
      <c r="Y216" s="324"/>
      <c r="Z216" s="324"/>
      <c r="AA216" s="324"/>
      <c r="AB216" s="325"/>
      <c r="AC216" s="324"/>
      <c r="AD216" s="324"/>
      <c r="AE216" s="324"/>
      <c r="AF216" s="324"/>
      <c r="AG216" s="324"/>
      <c r="AH216" s="324"/>
      <c r="AI216" s="324"/>
      <c r="AJ216" s="324"/>
      <c r="AK216" s="324"/>
      <c r="AL216" s="324"/>
      <c r="AM216" s="324"/>
      <c r="AN216" s="324"/>
      <c r="AO216" s="324"/>
      <c r="AP216" s="324"/>
      <c r="AQ216" s="324"/>
      <c r="AR216" s="324"/>
      <c r="AS216" s="324"/>
      <c r="AT216" s="324"/>
      <c r="AU216" s="324"/>
      <c r="AV216" s="324"/>
      <c r="AW216" s="324"/>
      <c r="AX216" s="324"/>
      <c r="AY216" s="324"/>
      <c r="AZ216" s="324"/>
      <c r="BA216" s="324"/>
      <c r="BB216" s="324"/>
      <c r="BC216" s="324"/>
      <c r="BD216" s="324"/>
      <c r="BE216" s="324"/>
      <c r="BF216" s="324"/>
      <c r="BG216" s="324"/>
      <c r="BH216" s="324"/>
      <c r="BI216" s="324"/>
      <c r="BJ216" s="324"/>
      <c r="BK216" s="324"/>
      <c r="BL216" s="324"/>
      <c r="BM216" s="324"/>
      <c r="BN216" s="324"/>
      <c r="BO216" s="324"/>
      <c r="BP216" s="324"/>
      <c r="BQ216" s="324"/>
      <c r="BR216" s="324"/>
      <c r="BS216" s="324"/>
      <c r="BT216" s="324"/>
      <c r="BU216" s="324"/>
      <c r="BV216" s="324"/>
      <c r="BW216" s="324"/>
      <c r="BX216" s="324"/>
      <c r="BY216" s="324"/>
      <c r="BZ216" s="324"/>
      <c r="CA216" s="324"/>
      <c r="CB216" s="324"/>
      <c r="CC216" s="326"/>
      <c r="CD216" s="326"/>
      <c r="CE216" s="326"/>
      <c r="CF216" s="326"/>
      <c r="CG216" s="326"/>
      <c r="CH216" s="326"/>
      <c r="CI216" s="326"/>
      <c r="CJ216" s="326"/>
      <c r="CK216" s="326"/>
      <c r="CL216" s="326"/>
      <c r="CM216" s="326"/>
      <c r="CN216" s="326"/>
      <c r="CO216" s="326"/>
      <c r="CP216" s="326"/>
      <c r="CQ216" s="326"/>
      <c r="CR216" s="326"/>
      <c r="CS216" s="326"/>
      <c r="CT216" s="326"/>
      <c r="CU216" s="326"/>
      <c r="CV216" s="326"/>
      <c r="CW216" s="326"/>
      <c r="CX216" s="326"/>
      <c r="CY216" s="326"/>
      <c r="CZ216" s="326"/>
      <c r="DA216" s="326"/>
      <c r="DB216" s="326"/>
      <c r="DC216" s="326"/>
      <c r="DD216" s="326"/>
      <c r="DE216" s="326"/>
      <c r="DF216" s="326"/>
      <c r="DG216" s="326"/>
      <c r="DH216" s="326"/>
      <c r="DI216" s="326"/>
      <c r="DJ216" s="326"/>
      <c r="DK216" s="326"/>
      <c r="DL216" s="326"/>
      <c r="DM216" s="326"/>
      <c r="DN216" s="326"/>
      <c r="DO216" s="326"/>
      <c r="DP216" s="326"/>
      <c r="DQ216" s="326"/>
    </row>
    <row r="217" s="309" customFormat="1" customHeight="1" spans="3:121">
      <c r="C217" s="328"/>
      <c r="D217" s="329"/>
      <c r="E217" s="329"/>
      <c r="G217" s="330"/>
      <c r="H217" s="331"/>
      <c r="I217" s="398"/>
      <c r="J217" s="399"/>
      <c r="K217" s="322"/>
      <c r="L217" s="322"/>
      <c r="M217" s="323"/>
      <c r="N217" s="323"/>
      <c r="O217" s="322"/>
      <c r="P217" s="322"/>
      <c r="Q217" s="323"/>
      <c r="S217" s="324"/>
      <c r="T217" s="324"/>
      <c r="U217" s="324"/>
      <c r="V217" s="324"/>
      <c r="W217" s="324"/>
      <c r="X217" s="324"/>
      <c r="Y217" s="324"/>
      <c r="Z217" s="324"/>
      <c r="AA217" s="324"/>
      <c r="AB217" s="325"/>
      <c r="AC217" s="324"/>
      <c r="AD217" s="324"/>
      <c r="AE217" s="324"/>
      <c r="AF217" s="324"/>
      <c r="AG217" s="324"/>
      <c r="AH217" s="324"/>
      <c r="AI217" s="324"/>
      <c r="AJ217" s="324"/>
      <c r="AK217" s="324"/>
      <c r="AL217" s="324"/>
      <c r="AM217" s="324"/>
      <c r="AN217" s="324"/>
      <c r="AO217" s="324"/>
      <c r="AP217" s="324"/>
      <c r="AQ217" s="324"/>
      <c r="AR217" s="324"/>
      <c r="AS217" s="324"/>
      <c r="AT217" s="324"/>
      <c r="AU217" s="324"/>
      <c r="AV217" s="324"/>
      <c r="AW217" s="324"/>
      <c r="AX217" s="324"/>
      <c r="AY217" s="324"/>
      <c r="AZ217" s="324"/>
      <c r="BA217" s="324"/>
      <c r="BB217" s="324"/>
      <c r="BC217" s="324"/>
      <c r="BD217" s="324"/>
      <c r="BE217" s="324"/>
      <c r="BF217" s="324"/>
      <c r="BG217" s="324"/>
      <c r="BH217" s="324"/>
      <c r="BI217" s="324"/>
      <c r="BJ217" s="324"/>
      <c r="BK217" s="324"/>
      <c r="BL217" s="324"/>
      <c r="BM217" s="324"/>
      <c r="BN217" s="324"/>
      <c r="BO217" s="324"/>
      <c r="BP217" s="324"/>
      <c r="BQ217" s="324"/>
      <c r="BR217" s="324"/>
      <c r="BS217" s="324"/>
      <c r="BT217" s="324"/>
      <c r="BU217" s="324"/>
      <c r="BV217" s="324"/>
      <c r="BW217" s="324"/>
      <c r="BX217" s="324"/>
      <c r="BY217" s="324"/>
      <c r="BZ217" s="324"/>
      <c r="CA217" s="324"/>
      <c r="CB217" s="324"/>
      <c r="CC217" s="326"/>
      <c r="CD217" s="326"/>
      <c r="CE217" s="326"/>
      <c r="CF217" s="326"/>
      <c r="CG217" s="326"/>
      <c r="CH217" s="326"/>
      <c r="CI217" s="326"/>
      <c r="CJ217" s="326"/>
      <c r="CK217" s="326"/>
      <c r="CL217" s="326"/>
      <c r="CM217" s="326"/>
      <c r="CN217" s="326"/>
      <c r="CO217" s="326"/>
      <c r="CP217" s="326"/>
      <c r="CQ217" s="326"/>
      <c r="CR217" s="326"/>
      <c r="CS217" s="326"/>
      <c r="CT217" s="326"/>
      <c r="CU217" s="326"/>
      <c r="CV217" s="326"/>
      <c r="CW217" s="326"/>
      <c r="CX217" s="326"/>
      <c r="CY217" s="326"/>
      <c r="CZ217" s="326"/>
      <c r="DA217" s="326"/>
      <c r="DB217" s="326"/>
      <c r="DC217" s="326"/>
      <c r="DD217" s="326"/>
      <c r="DE217" s="326"/>
      <c r="DF217" s="326"/>
      <c r="DG217" s="326"/>
      <c r="DH217" s="326"/>
      <c r="DI217" s="326"/>
      <c r="DJ217" s="326"/>
      <c r="DK217" s="326"/>
      <c r="DL217" s="326"/>
      <c r="DM217" s="326"/>
      <c r="DN217" s="326"/>
      <c r="DO217" s="326"/>
      <c r="DP217" s="326"/>
      <c r="DQ217" s="326"/>
    </row>
    <row r="218" s="309" customFormat="1" customHeight="1" spans="3:121">
      <c r="C218" s="328"/>
      <c r="D218" s="329"/>
      <c r="E218" s="329"/>
      <c r="G218" s="330"/>
      <c r="H218" s="331"/>
      <c r="I218" s="398"/>
      <c r="J218" s="399"/>
      <c r="K218" s="322"/>
      <c r="L218" s="322"/>
      <c r="M218" s="323"/>
      <c r="N218" s="323"/>
      <c r="O218" s="322"/>
      <c r="P218" s="322"/>
      <c r="Q218" s="323"/>
      <c r="S218" s="324"/>
      <c r="T218" s="324"/>
      <c r="U218" s="324"/>
      <c r="V218" s="324"/>
      <c r="W218" s="324"/>
      <c r="X218" s="324"/>
      <c r="Y218" s="324"/>
      <c r="Z218" s="324"/>
      <c r="AA218" s="324"/>
      <c r="AB218" s="325"/>
      <c r="AC218" s="324"/>
      <c r="AD218" s="324"/>
      <c r="AE218" s="324"/>
      <c r="AF218" s="324"/>
      <c r="AG218" s="324"/>
      <c r="AH218" s="324"/>
      <c r="AI218" s="324"/>
      <c r="AJ218" s="324"/>
      <c r="AK218" s="324"/>
      <c r="AL218" s="324"/>
      <c r="AM218" s="324"/>
      <c r="AN218" s="324"/>
      <c r="AO218" s="324"/>
      <c r="AP218" s="324"/>
      <c r="AQ218" s="324"/>
      <c r="AR218" s="324"/>
      <c r="AS218" s="324"/>
      <c r="AT218" s="324"/>
      <c r="AU218" s="324"/>
      <c r="AV218" s="324"/>
      <c r="AW218" s="324"/>
      <c r="AX218" s="324"/>
      <c r="AY218" s="324"/>
      <c r="AZ218" s="324"/>
      <c r="BA218" s="324"/>
      <c r="BB218" s="324"/>
      <c r="BC218" s="324"/>
      <c r="BD218" s="324"/>
      <c r="BE218" s="324"/>
      <c r="BF218" s="324"/>
      <c r="BG218" s="324"/>
      <c r="BH218" s="324"/>
      <c r="BI218" s="324"/>
      <c r="BJ218" s="324"/>
      <c r="BK218" s="324"/>
      <c r="BL218" s="324"/>
      <c r="BM218" s="324"/>
      <c r="BN218" s="324"/>
      <c r="BO218" s="324"/>
      <c r="BP218" s="324"/>
      <c r="BQ218" s="324"/>
      <c r="BR218" s="324"/>
      <c r="BS218" s="324"/>
      <c r="BT218" s="324"/>
      <c r="BU218" s="324"/>
      <c r="BV218" s="324"/>
      <c r="BW218" s="324"/>
      <c r="BX218" s="324"/>
      <c r="BY218" s="324"/>
      <c r="BZ218" s="324"/>
      <c r="CA218" s="324"/>
      <c r="CB218" s="324"/>
      <c r="CC218" s="326"/>
      <c r="CD218" s="326"/>
      <c r="CE218" s="326"/>
      <c r="CF218" s="326"/>
      <c r="CG218" s="326"/>
      <c r="CH218" s="326"/>
      <c r="CI218" s="326"/>
      <c r="CJ218" s="326"/>
      <c r="CK218" s="326"/>
      <c r="CL218" s="326"/>
      <c r="CM218" s="326"/>
      <c r="CN218" s="326"/>
      <c r="CO218" s="326"/>
      <c r="CP218" s="326"/>
      <c r="CQ218" s="326"/>
      <c r="CR218" s="326"/>
      <c r="CS218" s="326"/>
      <c r="CT218" s="326"/>
      <c r="CU218" s="326"/>
      <c r="CV218" s="326"/>
      <c r="CW218" s="326"/>
      <c r="CX218" s="326"/>
      <c r="CY218" s="326"/>
      <c r="CZ218" s="326"/>
      <c r="DA218" s="326"/>
      <c r="DB218" s="326"/>
      <c r="DC218" s="326"/>
      <c r="DD218" s="326"/>
      <c r="DE218" s="326"/>
      <c r="DF218" s="326"/>
      <c r="DG218" s="326"/>
      <c r="DH218" s="326"/>
      <c r="DI218" s="326"/>
      <c r="DJ218" s="326"/>
      <c r="DK218" s="326"/>
      <c r="DL218" s="326"/>
      <c r="DM218" s="326"/>
      <c r="DN218" s="326"/>
      <c r="DO218" s="326"/>
      <c r="DP218" s="326"/>
      <c r="DQ218" s="326"/>
    </row>
    <row r="219" s="309" customFormat="1" customHeight="1" spans="3:121">
      <c r="C219" s="328"/>
      <c r="D219" s="329"/>
      <c r="E219" s="329"/>
      <c r="G219" s="330"/>
      <c r="H219" s="331"/>
      <c r="I219" s="398"/>
      <c r="J219" s="399"/>
      <c r="K219" s="322"/>
      <c r="L219" s="322"/>
      <c r="M219" s="323"/>
      <c r="N219" s="323"/>
      <c r="O219" s="322"/>
      <c r="P219" s="322"/>
      <c r="Q219" s="323"/>
      <c r="S219" s="324"/>
      <c r="T219" s="324"/>
      <c r="U219" s="324"/>
      <c r="V219" s="324"/>
      <c r="W219" s="324"/>
      <c r="X219" s="324"/>
      <c r="Y219" s="324"/>
      <c r="Z219" s="324"/>
      <c r="AA219" s="324"/>
      <c r="AB219" s="325"/>
      <c r="AC219" s="324"/>
      <c r="AD219" s="324"/>
      <c r="AE219" s="324"/>
      <c r="AF219" s="324"/>
      <c r="AG219" s="324"/>
      <c r="AH219" s="324"/>
      <c r="AI219" s="324"/>
      <c r="AJ219" s="324"/>
      <c r="AK219" s="324"/>
      <c r="AL219" s="324"/>
      <c r="AM219" s="324"/>
      <c r="AN219" s="324"/>
      <c r="AO219" s="324"/>
      <c r="AP219" s="324"/>
      <c r="AQ219" s="324"/>
      <c r="AR219" s="324"/>
      <c r="AS219" s="324"/>
      <c r="AT219" s="324"/>
      <c r="AU219" s="324"/>
      <c r="AV219" s="324"/>
      <c r="AW219" s="324"/>
      <c r="AX219" s="324"/>
      <c r="AY219" s="324"/>
      <c r="AZ219" s="324"/>
      <c r="BA219" s="324"/>
      <c r="BB219" s="324"/>
      <c r="BC219" s="324"/>
      <c r="BD219" s="324"/>
      <c r="BE219" s="324"/>
      <c r="BF219" s="324"/>
      <c r="BG219" s="324"/>
      <c r="BH219" s="324"/>
      <c r="BI219" s="324"/>
      <c r="BJ219" s="324"/>
      <c r="BK219" s="324"/>
      <c r="BL219" s="324"/>
      <c r="BM219" s="324"/>
      <c r="BN219" s="324"/>
      <c r="BO219" s="324"/>
      <c r="BP219" s="324"/>
      <c r="BQ219" s="324"/>
      <c r="BR219" s="324"/>
      <c r="BS219" s="324"/>
      <c r="BT219" s="324"/>
      <c r="BU219" s="324"/>
      <c r="BV219" s="324"/>
      <c r="BW219" s="324"/>
      <c r="BX219" s="324"/>
      <c r="BY219" s="324"/>
      <c r="BZ219" s="324"/>
      <c r="CA219" s="324"/>
      <c r="CB219" s="324"/>
      <c r="CC219" s="326"/>
      <c r="CD219" s="326"/>
      <c r="CE219" s="326"/>
      <c r="CF219" s="326"/>
      <c r="CG219" s="326"/>
      <c r="CH219" s="326"/>
      <c r="CI219" s="326"/>
      <c r="CJ219" s="326"/>
      <c r="CK219" s="326"/>
      <c r="CL219" s="326"/>
      <c r="CM219" s="326"/>
      <c r="CN219" s="326"/>
      <c r="CO219" s="326"/>
      <c r="CP219" s="326"/>
      <c r="CQ219" s="326"/>
      <c r="CR219" s="326"/>
      <c r="CS219" s="326"/>
      <c r="CT219" s="326"/>
      <c r="CU219" s="326"/>
      <c r="CV219" s="326"/>
      <c r="CW219" s="326"/>
      <c r="CX219" s="326"/>
      <c r="CY219" s="326"/>
      <c r="CZ219" s="326"/>
      <c r="DA219" s="326"/>
      <c r="DB219" s="326"/>
      <c r="DC219" s="326"/>
      <c r="DD219" s="326"/>
      <c r="DE219" s="326"/>
      <c r="DF219" s="326"/>
      <c r="DG219" s="326"/>
      <c r="DH219" s="326"/>
      <c r="DI219" s="326"/>
      <c r="DJ219" s="326"/>
      <c r="DK219" s="326"/>
      <c r="DL219" s="326"/>
      <c r="DM219" s="326"/>
      <c r="DN219" s="326"/>
      <c r="DO219" s="326"/>
      <c r="DP219" s="326"/>
      <c r="DQ219" s="326"/>
    </row>
    <row r="220" s="309" customFormat="1" customHeight="1" spans="3:121">
      <c r="C220" s="328"/>
      <c r="D220" s="329"/>
      <c r="E220" s="329"/>
      <c r="G220" s="330"/>
      <c r="H220" s="331"/>
      <c r="I220" s="398"/>
      <c r="J220" s="399"/>
      <c r="K220" s="322"/>
      <c r="L220" s="322"/>
      <c r="M220" s="323"/>
      <c r="N220" s="323"/>
      <c r="O220" s="322"/>
      <c r="P220" s="322"/>
      <c r="Q220" s="323"/>
      <c r="S220" s="324"/>
      <c r="T220" s="324"/>
      <c r="U220" s="324"/>
      <c r="V220" s="324"/>
      <c r="W220" s="324"/>
      <c r="X220" s="324"/>
      <c r="Y220" s="324"/>
      <c r="Z220" s="324"/>
      <c r="AA220" s="324"/>
      <c r="AB220" s="325"/>
      <c r="AC220" s="324"/>
      <c r="AD220" s="324"/>
      <c r="AE220" s="324"/>
      <c r="AF220" s="324"/>
      <c r="AG220" s="324"/>
      <c r="AH220" s="324"/>
      <c r="AI220" s="324"/>
      <c r="AJ220" s="324"/>
      <c r="AK220" s="324"/>
      <c r="AL220" s="324"/>
      <c r="AM220" s="324"/>
      <c r="AN220" s="324"/>
      <c r="AO220" s="324"/>
      <c r="AP220" s="324"/>
      <c r="AQ220" s="324"/>
      <c r="AR220" s="324"/>
      <c r="AS220" s="324"/>
      <c r="AT220" s="324"/>
      <c r="AU220" s="324"/>
      <c r="AV220" s="324"/>
      <c r="AW220" s="324"/>
      <c r="AX220" s="324"/>
      <c r="AY220" s="324"/>
      <c r="AZ220" s="324"/>
      <c r="BA220" s="324"/>
      <c r="BB220" s="324"/>
      <c r="BC220" s="324"/>
      <c r="BD220" s="324"/>
      <c r="BE220" s="324"/>
      <c r="BF220" s="324"/>
      <c r="BG220" s="324"/>
      <c r="BH220" s="324"/>
      <c r="BI220" s="324"/>
      <c r="BJ220" s="324"/>
      <c r="BK220" s="324"/>
      <c r="BL220" s="324"/>
      <c r="BM220" s="324"/>
      <c r="BN220" s="324"/>
      <c r="BO220" s="324"/>
      <c r="BP220" s="324"/>
      <c r="BQ220" s="324"/>
      <c r="BR220" s="324"/>
      <c r="BS220" s="324"/>
      <c r="BT220" s="324"/>
      <c r="BU220" s="324"/>
      <c r="BV220" s="324"/>
      <c r="BW220" s="324"/>
      <c r="BX220" s="324"/>
      <c r="BY220" s="324"/>
      <c r="BZ220" s="324"/>
      <c r="CA220" s="324"/>
      <c r="CB220" s="324"/>
      <c r="CC220" s="326"/>
      <c r="CD220" s="326"/>
      <c r="CE220" s="326"/>
      <c r="CF220" s="326"/>
      <c r="CG220" s="326"/>
      <c r="CH220" s="326"/>
      <c r="CI220" s="326"/>
      <c r="CJ220" s="326"/>
      <c r="CK220" s="326"/>
      <c r="CL220" s="326"/>
      <c r="CM220" s="326"/>
      <c r="CN220" s="326"/>
      <c r="CO220" s="326"/>
      <c r="CP220" s="326"/>
      <c r="CQ220" s="326"/>
      <c r="CR220" s="326"/>
      <c r="CS220" s="326"/>
      <c r="CT220" s="326"/>
      <c r="CU220" s="326"/>
      <c r="CV220" s="326"/>
      <c r="CW220" s="326"/>
      <c r="CX220" s="326"/>
      <c r="CY220" s="326"/>
      <c r="CZ220" s="326"/>
      <c r="DA220" s="326"/>
      <c r="DB220" s="326"/>
      <c r="DC220" s="326"/>
      <c r="DD220" s="326"/>
      <c r="DE220" s="326"/>
      <c r="DF220" s="326"/>
      <c r="DG220" s="326"/>
      <c r="DH220" s="326"/>
      <c r="DI220" s="326"/>
      <c r="DJ220" s="326"/>
      <c r="DK220" s="326"/>
      <c r="DL220" s="326"/>
      <c r="DM220" s="326"/>
      <c r="DN220" s="326"/>
      <c r="DO220" s="326"/>
      <c r="DP220" s="326"/>
      <c r="DQ220" s="326"/>
    </row>
    <row r="221" s="309" customFormat="1" customHeight="1" spans="3:121">
      <c r="C221" s="328"/>
      <c r="D221" s="329"/>
      <c r="E221" s="329"/>
      <c r="G221" s="330"/>
      <c r="H221" s="331"/>
      <c r="I221" s="398"/>
      <c r="J221" s="399"/>
      <c r="K221" s="322"/>
      <c r="L221" s="322"/>
      <c r="M221" s="323"/>
      <c r="N221" s="323"/>
      <c r="O221" s="322"/>
      <c r="P221" s="322"/>
      <c r="Q221" s="323"/>
      <c r="S221" s="324"/>
      <c r="T221" s="324"/>
      <c r="U221" s="324"/>
      <c r="V221" s="324"/>
      <c r="W221" s="324"/>
      <c r="X221" s="324"/>
      <c r="Y221" s="324"/>
      <c r="Z221" s="324"/>
      <c r="AA221" s="324"/>
      <c r="AB221" s="325"/>
      <c r="AC221" s="324"/>
      <c r="AD221" s="324"/>
      <c r="AE221" s="324"/>
      <c r="AF221" s="324"/>
      <c r="AG221" s="324"/>
      <c r="AH221" s="324"/>
      <c r="AI221" s="324"/>
      <c r="AJ221" s="324"/>
      <c r="AK221" s="324"/>
      <c r="AL221" s="324"/>
      <c r="AM221" s="324"/>
      <c r="AN221" s="324"/>
      <c r="AO221" s="324"/>
      <c r="AP221" s="324"/>
      <c r="AQ221" s="324"/>
      <c r="AR221" s="324"/>
      <c r="AS221" s="324"/>
      <c r="AT221" s="324"/>
      <c r="AU221" s="324"/>
      <c r="AV221" s="324"/>
      <c r="AW221" s="324"/>
      <c r="AX221" s="324"/>
      <c r="AY221" s="324"/>
      <c r="AZ221" s="324"/>
      <c r="BA221" s="324"/>
      <c r="BB221" s="324"/>
      <c r="BC221" s="324"/>
      <c r="BD221" s="324"/>
      <c r="BE221" s="324"/>
      <c r="BF221" s="324"/>
      <c r="BG221" s="324"/>
      <c r="BH221" s="324"/>
      <c r="BI221" s="324"/>
      <c r="BJ221" s="324"/>
      <c r="BK221" s="324"/>
      <c r="BL221" s="324"/>
      <c r="BM221" s="324"/>
      <c r="BN221" s="324"/>
      <c r="BO221" s="324"/>
      <c r="BP221" s="324"/>
      <c r="BQ221" s="324"/>
      <c r="BR221" s="324"/>
      <c r="BS221" s="324"/>
      <c r="BT221" s="324"/>
      <c r="BU221" s="324"/>
      <c r="BV221" s="324"/>
      <c r="BW221" s="324"/>
      <c r="BX221" s="324"/>
      <c r="BY221" s="324"/>
      <c r="BZ221" s="324"/>
      <c r="CA221" s="324"/>
      <c r="CB221" s="324"/>
      <c r="CC221" s="326"/>
      <c r="CD221" s="326"/>
      <c r="CE221" s="326"/>
      <c r="CF221" s="326"/>
      <c r="CG221" s="326"/>
      <c r="CH221" s="326"/>
      <c r="CI221" s="326"/>
      <c r="CJ221" s="326"/>
      <c r="CK221" s="326"/>
      <c r="CL221" s="326"/>
      <c r="CM221" s="326"/>
      <c r="CN221" s="326"/>
      <c r="CO221" s="326"/>
      <c r="CP221" s="326"/>
      <c r="CQ221" s="326"/>
      <c r="CR221" s="326"/>
      <c r="CS221" s="326"/>
      <c r="CT221" s="326"/>
      <c r="CU221" s="326"/>
      <c r="CV221" s="326"/>
      <c r="CW221" s="326"/>
      <c r="CX221" s="326"/>
      <c r="CY221" s="326"/>
      <c r="CZ221" s="326"/>
      <c r="DA221" s="326"/>
      <c r="DB221" s="326"/>
      <c r="DC221" s="326"/>
      <c r="DD221" s="326"/>
      <c r="DE221" s="326"/>
      <c r="DF221" s="326"/>
      <c r="DG221" s="326"/>
      <c r="DH221" s="326"/>
      <c r="DI221" s="326"/>
      <c r="DJ221" s="326"/>
      <c r="DK221" s="326"/>
      <c r="DL221" s="326"/>
      <c r="DM221" s="326"/>
      <c r="DN221" s="326"/>
      <c r="DO221" s="326"/>
      <c r="DP221" s="326"/>
      <c r="DQ221" s="326"/>
    </row>
    <row r="222" s="309" customFormat="1" customHeight="1" spans="3:121">
      <c r="C222" s="328"/>
      <c r="D222" s="329"/>
      <c r="E222" s="329"/>
      <c r="G222" s="330"/>
      <c r="H222" s="331"/>
      <c r="I222" s="398"/>
      <c r="J222" s="399"/>
      <c r="K222" s="322"/>
      <c r="L222" s="322"/>
      <c r="M222" s="323"/>
      <c r="N222" s="323"/>
      <c r="O222" s="322"/>
      <c r="P222" s="322"/>
      <c r="Q222" s="323"/>
      <c r="S222" s="324"/>
      <c r="T222" s="324"/>
      <c r="U222" s="324"/>
      <c r="V222" s="324"/>
      <c r="W222" s="324"/>
      <c r="X222" s="324"/>
      <c r="Y222" s="324"/>
      <c r="Z222" s="324"/>
      <c r="AA222" s="324"/>
      <c r="AB222" s="325"/>
      <c r="AC222" s="324"/>
      <c r="AD222" s="324"/>
      <c r="AE222" s="324"/>
      <c r="AF222" s="324"/>
      <c r="AG222" s="324"/>
      <c r="AH222" s="324"/>
      <c r="AI222" s="324"/>
      <c r="AJ222" s="324"/>
      <c r="AK222" s="324"/>
      <c r="AL222" s="324"/>
      <c r="AM222" s="324"/>
      <c r="AN222" s="324"/>
      <c r="AO222" s="324"/>
      <c r="AP222" s="324"/>
      <c r="AQ222" s="324"/>
      <c r="AR222" s="324"/>
      <c r="AS222" s="324"/>
      <c r="AT222" s="324"/>
      <c r="AU222" s="324"/>
      <c r="AV222" s="324"/>
      <c r="AW222" s="324"/>
      <c r="AX222" s="324"/>
      <c r="AY222" s="324"/>
      <c r="AZ222" s="324"/>
      <c r="BA222" s="324"/>
      <c r="BB222" s="324"/>
      <c r="BC222" s="324"/>
      <c r="BD222" s="324"/>
      <c r="BE222" s="324"/>
      <c r="BF222" s="324"/>
      <c r="BG222" s="324"/>
      <c r="BH222" s="324"/>
      <c r="BI222" s="324"/>
      <c r="BJ222" s="324"/>
      <c r="BK222" s="324"/>
      <c r="BL222" s="324"/>
      <c r="BM222" s="324"/>
      <c r="BN222" s="324"/>
      <c r="BO222" s="324"/>
      <c r="BP222" s="324"/>
      <c r="BQ222" s="324"/>
      <c r="BR222" s="324"/>
      <c r="BS222" s="324"/>
      <c r="BT222" s="324"/>
      <c r="BU222" s="324"/>
      <c r="BV222" s="324"/>
      <c r="BW222" s="324"/>
      <c r="BX222" s="324"/>
      <c r="BY222" s="324"/>
      <c r="BZ222" s="324"/>
      <c r="CA222" s="324"/>
      <c r="CB222" s="324"/>
      <c r="CC222" s="326"/>
      <c r="CD222" s="326"/>
      <c r="CE222" s="326"/>
      <c r="CF222" s="326"/>
      <c r="CG222" s="326"/>
      <c r="CH222" s="326"/>
      <c r="CI222" s="326"/>
      <c r="CJ222" s="326"/>
      <c r="CK222" s="326"/>
      <c r="CL222" s="326"/>
      <c r="CM222" s="326"/>
      <c r="CN222" s="326"/>
      <c r="CO222" s="326"/>
      <c r="CP222" s="326"/>
      <c r="CQ222" s="326"/>
      <c r="CR222" s="326"/>
      <c r="CS222" s="326"/>
      <c r="CT222" s="326"/>
      <c r="CU222" s="326"/>
      <c r="CV222" s="326"/>
      <c r="CW222" s="326"/>
      <c r="CX222" s="326"/>
      <c r="CY222" s="326"/>
      <c r="CZ222" s="326"/>
      <c r="DA222" s="326"/>
      <c r="DB222" s="326"/>
      <c r="DC222" s="326"/>
      <c r="DD222" s="326"/>
      <c r="DE222" s="326"/>
      <c r="DF222" s="326"/>
      <c r="DG222" s="326"/>
      <c r="DH222" s="326"/>
      <c r="DI222" s="326"/>
      <c r="DJ222" s="326"/>
      <c r="DK222" s="326"/>
      <c r="DL222" s="326"/>
      <c r="DM222" s="326"/>
      <c r="DN222" s="326"/>
      <c r="DO222" s="326"/>
      <c r="DP222" s="326"/>
      <c r="DQ222" s="326"/>
    </row>
    <row r="223" s="309" customFormat="1" customHeight="1" spans="3:121">
      <c r="C223" s="328"/>
      <c r="D223" s="329"/>
      <c r="E223" s="329"/>
      <c r="G223" s="330"/>
      <c r="H223" s="331"/>
      <c r="I223" s="398"/>
      <c r="J223" s="399"/>
      <c r="K223" s="322"/>
      <c r="L223" s="322"/>
      <c r="M223" s="323"/>
      <c r="N223" s="323"/>
      <c r="O223" s="322"/>
      <c r="P223" s="322"/>
      <c r="Q223" s="323"/>
      <c r="S223" s="324"/>
      <c r="T223" s="324"/>
      <c r="U223" s="324"/>
      <c r="V223" s="324"/>
      <c r="W223" s="324"/>
      <c r="X223" s="324"/>
      <c r="Y223" s="324"/>
      <c r="Z223" s="324"/>
      <c r="AA223" s="324"/>
      <c r="AB223" s="325"/>
      <c r="AC223" s="324"/>
      <c r="AD223" s="324"/>
      <c r="AE223" s="324"/>
      <c r="AF223" s="324"/>
      <c r="AG223" s="324"/>
      <c r="AH223" s="324"/>
      <c r="AI223" s="324"/>
      <c r="AJ223" s="324"/>
      <c r="AK223" s="324"/>
      <c r="AL223" s="324"/>
      <c r="AM223" s="324"/>
      <c r="AN223" s="324"/>
      <c r="AO223" s="324"/>
      <c r="AP223" s="324"/>
      <c r="AQ223" s="324"/>
      <c r="AR223" s="324"/>
      <c r="AS223" s="324"/>
      <c r="AT223" s="324"/>
      <c r="AU223" s="324"/>
      <c r="AV223" s="324"/>
      <c r="AW223" s="324"/>
      <c r="AX223" s="324"/>
      <c r="AY223" s="324"/>
      <c r="AZ223" s="324"/>
      <c r="BA223" s="324"/>
      <c r="BB223" s="324"/>
      <c r="BC223" s="324"/>
      <c r="BD223" s="324"/>
      <c r="BE223" s="324"/>
      <c r="BF223" s="324"/>
      <c r="BG223" s="324"/>
      <c r="BH223" s="324"/>
      <c r="BI223" s="324"/>
      <c r="BJ223" s="324"/>
      <c r="BK223" s="324"/>
      <c r="BL223" s="324"/>
      <c r="BM223" s="324"/>
      <c r="BN223" s="324"/>
      <c r="BO223" s="324"/>
      <c r="BP223" s="324"/>
      <c r="BQ223" s="324"/>
      <c r="BR223" s="324"/>
      <c r="BS223" s="324"/>
      <c r="BT223" s="324"/>
      <c r="BU223" s="324"/>
      <c r="BV223" s="324"/>
      <c r="BW223" s="324"/>
      <c r="BX223" s="324"/>
      <c r="BY223" s="324"/>
      <c r="BZ223" s="324"/>
      <c r="CA223" s="324"/>
      <c r="CB223" s="324"/>
      <c r="CC223" s="326"/>
      <c r="CD223" s="326"/>
      <c r="CE223" s="326"/>
      <c r="CF223" s="326"/>
      <c r="CG223" s="326"/>
      <c r="CH223" s="326"/>
      <c r="CI223" s="326"/>
      <c r="CJ223" s="326"/>
      <c r="CK223" s="326"/>
      <c r="CL223" s="326"/>
      <c r="CM223" s="326"/>
      <c r="CN223" s="326"/>
      <c r="CO223" s="326"/>
      <c r="CP223" s="326"/>
      <c r="CQ223" s="326"/>
      <c r="CR223" s="326"/>
      <c r="CS223" s="326"/>
      <c r="CT223" s="326"/>
      <c r="CU223" s="326"/>
      <c r="CV223" s="326"/>
      <c r="CW223" s="326"/>
      <c r="CX223" s="326"/>
      <c r="CY223" s="326"/>
      <c r="CZ223" s="326"/>
      <c r="DA223" s="326"/>
      <c r="DB223" s="326"/>
      <c r="DC223" s="326"/>
      <c r="DD223" s="326"/>
      <c r="DE223" s="326"/>
      <c r="DF223" s="326"/>
      <c r="DG223" s="326"/>
      <c r="DH223" s="326"/>
      <c r="DI223" s="326"/>
      <c r="DJ223" s="326"/>
      <c r="DK223" s="326"/>
      <c r="DL223" s="326"/>
      <c r="DM223" s="326"/>
      <c r="DN223" s="326"/>
      <c r="DO223" s="326"/>
      <c r="DP223" s="326"/>
      <c r="DQ223" s="326"/>
    </row>
    <row r="224" s="309" customFormat="1" customHeight="1" spans="3:121">
      <c r="C224" s="328"/>
      <c r="D224" s="329"/>
      <c r="E224" s="329"/>
      <c r="G224" s="330"/>
      <c r="H224" s="331"/>
      <c r="I224" s="398"/>
      <c r="J224" s="399"/>
      <c r="K224" s="322"/>
      <c r="L224" s="322"/>
      <c r="M224" s="323"/>
      <c r="N224" s="323"/>
      <c r="O224" s="322"/>
      <c r="P224" s="322"/>
      <c r="Q224" s="323"/>
      <c r="S224" s="324"/>
      <c r="T224" s="324"/>
      <c r="U224" s="324"/>
      <c r="V224" s="324"/>
      <c r="W224" s="324"/>
      <c r="X224" s="324"/>
      <c r="Y224" s="324"/>
      <c r="Z224" s="324"/>
      <c r="AA224" s="324"/>
      <c r="AB224" s="325"/>
      <c r="AC224" s="324"/>
      <c r="AD224" s="324"/>
      <c r="AE224" s="324"/>
      <c r="AF224" s="324"/>
      <c r="AG224" s="324"/>
      <c r="AH224" s="324"/>
      <c r="AI224" s="324"/>
      <c r="AJ224" s="324"/>
      <c r="AK224" s="324"/>
      <c r="AL224" s="324"/>
      <c r="AM224" s="324"/>
      <c r="AN224" s="324"/>
      <c r="AO224" s="324"/>
      <c r="AP224" s="324"/>
      <c r="AQ224" s="324"/>
      <c r="AR224" s="324"/>
      <c r="AS224" s="324"/>
      <c r="AT224" s="324"/>
      <c r="AU224" s="324"/>
      <c r="AV224" s="324"/>
      <c r="AW224" s="324"/>
      <c r="AX224" s="324"/>
      <c r="AY224" s="324"/>
      <c r="AZ224" s="324"/>
      <c r="BA224" s="324"/>
      <c r="BB224" s="324"/>
      <c r="BC224" s="324"/>
      <c r="BD224" s="324"/>
      <c r="BE224" s="324"/>
      <c r="BF224" s="324"/>
      <c r="BG224" s="324"/>
      <c r="BH224" s="324"/>
      <c r="BI224" s="324"/>
      <c r="BJ224" s="324"/>
      <c r="BK224" s="324"/>
      <c r="BL224" s="324"/>
      <c r="BM224" s="324"/>
      <c r="BN224" s="324"/>
      <c r="BO224" s="324"/>
      <c r="BP224" s="324"/>
      <c r="BQ224" s="324"/>
      <c r="BR224" s="324"/>
      <c r="BS224" s="324"/>
      <c r="BT224" s="324"/>
      <c r="BU224" s="324"/>
      <c r="BV224" s="324"/>
      <c r="BW224" s="324"/>
      <c r="BX224" s="324"/>
      <c r="BY224" s="324"/>
      <c r="BZ224" s="324"/>
      <c r="CA224" s="324"/>
      <c r="CB224" s="324"/>
      <c r="CC224" s="326"/>
      <c r="CD224" s="326"/>
      <c r="CE224" s="326"/>
      <c r="CF224" s="326"/>
      <c r="CG224" s="326"/>
      <c r="CH224" s="326"/>
      <c r="CI224" s="326"/>
      <c r="CJ224" s="326"/>
      <c r="CK224" s="326"/>
      <c r="CL224" s="326"/>
      <c r="CM224" s="326"/>
      <c r="CN224" s="326"/>
      <c r="CO224" s="326"/>
      <c r="CP224" s="326"/>
      <c r="CQ224" s="326"/>
      <c r="CR224" s="326"/>
      <c r="CS224" s="326"/>
      <c r="CT224" s="326"/>
      <c r="CU224" s="326"/>
      <c r="CV224" s="326"/>
      <c r="CW224" s="326"/>
      <c r="CX224" s="326"/>
      <c r="CY224" s="326"/>
      <c r="CZ224" s="326"/>
      <c r="DA224" s="326"/>
      <c r="DB224" s="326"/>
      <c r="DC224" s="326"/>
      <c r="DD224" s="326"/>
      <c r="DE224" s="326"/>
      <c r="DF224" s="326"/>
      <c r="DG224" s="326"/>
      <c r="DH224" s="326"/>
      <c r="DI224" s="326"/>
      <c r="DJ224" s="326"/>
      <c r="DK224" s="326"/>
      <c r="DL224" s="326"/>
      <c r="DM224" s="326"/>
      <c r="DN224" s="326"/>
      <c r="DO224" s="326"/>
      <c r="DP224" s="326"/>
      <c r="DQ224" s="326"/>
    </row>
    <row r="225" s="309" customFormat="1" customHeight="1" spans="3:121">
      <c r="C225" s="328"/>
      <c r="D225" s="329"/>
      <c r="E225" s="329"/>
      <c r="G225" s="330"/>
      <c r="H225" s="331"/>
      <c r="I225" s="398"/>
      <c r="J225" s="399"/>
      <c r="K225" s="322"/>
      <c r="L225" s="322"/>
      <c r="M225" s="323"/>
      <c r="N225" s="323"/>
      <c r="O225" s="322"/>
      <c r="P225" s="322"/>
      <c r="Q225" s="323"/>
      <c r="S225" s="324"/>
      <c r="T225" s="324"/>
      <c r="U225" s="324"/>
      <c r="V225" s="324"/>
      <c r="W225" s="324"/>
      <c r="X225" s="324"/>
      <c r="Y225" s="324"/>
      <c r="Z225" s="324"/>
      <c r="AA225" s="324"/>
      <c r="AB225" s="325"/>
      <c r="AC225" s="324"/>
      <c r="AD225" s="324"/>
      <c r="AE225" s="324"/>
      <c r="AF225" s="324"/>
      <c r="AG225" s="324"/>
      <c r="AH225" s="324"/>
      <c r="AI225" s="324"/>
      <c r="AJ225" s="324"/>
      <c r="AK225" s="324"/>
      <c r="AL225" s="324"/>
      <c r="AM225" s="324"/>
      <c r="AN225" s="324"/>
      <c r="AO225" s="324"/>
      <c r="AP225" s="324"/>
      <c r="AQ225" s="324"/>
      <c r="AR225" s="324"/>
      <c r="AS225" s="324"/>
      <c r="AT225" s="324"/>
      <c r="AU225" s="324"/>
      <c r="AV225" s="324"/>
      <c r="AW225" s="324"/>
      <c r="AX225" s="324"/>
      <c r="AY225" s="324"/>
      <c r="AZ225" s="324"/>
      <c r="BA225" s="324"/>
      <c r="BB225" s="324"/>
      <c r="BC225" s="324"/>
      <c r="BD225" s="324"/>
      <c r="BE225" s="324"/>
      <c r="BF225" s="324"/>
      <c r="BG225" s="324"/>
      <c r="BH225" s="324"/>
      <c r="BI225" s="324"/>
      <c r="BJ225" s="324"/>
      <c r="BK225" s="324"/>
      <c r="BL225" s="324"/>
      <c r="BM225" s="324"/>
      <c r="BN225" s="324"/>
      <c r="BO225" s="324"/>
      <c r="BP225" s="324"/>
      <c r="BQ225" s="324"/>
      <c r="BR225" s="324"/>
      <c r="BS225" s="324"/>
      <c r="BT225" s="324"/>
      <c r="BU225" s="324"/>
      <c r="BV225" s="324"/>
      <c r="BW225" s="324"/>
      <c r="BX225" s="324"/>
      <c r="BY225" s="324"/>
      <c r="BZ225" s="324"/>
      <c r="CA225" s="324"/>
      <c r="CB225" s="324"/>
      <c r="CC225" s="326"/>
      <c r="CD225" s="326"/>
      <c r="CE225" s="326"/>
      <c r="CF225" s="326"/>
      <c r="CG225" s="326"/>
      <c r="CH225" s="326"/>
      <c r="CI225" s="326"/>
      <c r="CJ225" s="326"/>
      <c r="CK225" s="326"/>
      <c r="CL225" s="326"/>
      <c r="CM225" s="326"/>
      <c r="CN225" s="326"/>
      <c r="CO225" s="326"/>
      <c r="CP225" s="326"/>
      <c r="CQ225" s="326"/>
      <c r="CR225" s="326"/>
      <c r="CS225" s="326"/>
      <c r="CT225" s="326"/>
      <c r="CU225" s="326"/>
      <c r="CV225" s="326"/>
      <c r="CW225" s="326"/>
      <c r="CX225" s="326"/>
      <c r="CY225" s="326"/>
      <c r="CZ225" s="326"/>
      <c r="DA225" s="326"/>
      <c r="DB225" s="326"/>
      <c r="DC225" s="326"/>
      <c r="DD225" s="326"/>
      <c r="DE225" s="326"/>
      <c r="DF225" s="326"/>
      <c r="DG225" s="326"/>
      <c r="DH225" s="326"/>
      <c r="DI225" s="326"/>
      <c r="DJ225" s="326"/>
      <c r="DK225" s="326"/>
      <c r="DL225" s="326"/>
      <c r="DM225" s="326"/>
      <c r="DN225" s="326"/>
      <c r="DO225" s="326"/>
      <c r="DP225" s="326"/>
      <c r="DQ225" s="326"/>
    </row>
    <row r="226" s="309" customFormat="1" customHeight="1" spans="3:121">
      <c r="C226" s="328"/>
      <c r="D226" s="329"/>
      <c r="E226" s="329"/>
      <c r="G226" s="330"/>
      <c r="H226" s="331"/>
      <c r="I226" s="398"/>
      <c r="J226" s="399"/>
      <c r="K226" s="322"/>
      <c r="L226" s="322"/>
      <c r="M226" s="323"/>
      <c r="N226" s="323"/>
      <c r="O226" s="322"/>
      <c r="P226" s="322"/>
      <c r="Q226" s="323"/>
      <c r="S226" s="324"/>
      <c r="T226" s="324"/>
      <c r="U226" s="324"/>
      <c r="V226" s="324"/>
      <c r="W226" s="324"/>
      <c r="X226" s="324"/>
      <c r="Y226" s="324"/>
      <c r="Z226" s="324"/>
      <c r="AA226" s="324"/>
      <c r="AB226" s="325"/>
      <c r="AC226" s="324"/>
      <c r="AD226" s="324"/>
      <c r="AE226" s="324"/>
      <c r="AF226" s="324"/>
      <c r="AG226" s="324"/>
      <c r="AH226" s="324"/>
      <c r="AI226" s="324"/>
      <c r="AJ226" s="324"/>
      <c r="AK226" s="324"/>
      <c r="AL226" s="324"/>
      <c r="AM226" s="324"/>
      <c r="AN226" s="324"/>
      <c r="AO226" s="324"/>
      <c r="AP226" s="324"/>
      <c r="AQ226" s="324"/>
      <c r="AR226" s="324"/>
      <c r="AS226" s="324"/>
      <c r="AT226" s="324"/>
      <c r="AU226" s="324"/>
      <c r="AV226" s="324"/>
      <c r="AW226" s="324"/>
      <c r="AX226" s="324"/>
      <c r="AY226" s="324"/>
      <c r="AZ226" s="324"/>
      <c r="BA226" s="324"/>
      <c r="BB226" s="324"/>
      <c r="BC226" s="324"/>
      <c r="BD226" s="324"/>
      <c r="BE226" s="324"/>
      <c r="BF226" s="324"/>
      <c r="BG226" s="324"/>
      <c r="BH226" s="324"/>
      <c r="BI226" s="324"/>
      <c r="BJ226" s="324"/>
      <c r="BK226" s="324"/>
      <c r="BL226" s="324"/>
      <c r="BM226" s="324"/>
      <c r="BN226" s="324"/>
      <c r="BO226" s="324"/>
      <c r="BP226" s="324"/>
      <c r="BQ226" s="324"/>
      <c r="BR226" s="324"/>
      <c r="BS226" s="324"/>
      <c r="BT226" s="324"/>
      <c r="BU226" s="324"/>
      <c r="BV226" s="324"/>
      <c r="BW226" s="324"/>
      <c r="BX226" s="324"/>
      <c r="BY226" s="324"/>
      <c r="BZ226" s="324"/>
      <c r="CA226" s="324"/>
      <c r="CB226" s="324"/>
      <c r="CC226" s="326"/>
      <c r="CD226" s="326"/>
      <c r="CE226" s="326"/>
      <c r="CF226" s="326"/>
      <c r="CG226" s="326"/>
      <c r="CH226" s="326"/>
      <c r="CI226" s="326"/>
      <c r="CJ226" s="326"/>
      <c r="CK226" s="326"/>
      <c r="CL226" s="326"/>
      <c r="CM226" s="326"/>
      <c r="CN226" s="326"/>
      <c r="CO226" s="326"/>
      <c r="CP226" s="326"/>
      <c r="CQ226" s="326"/>
      <c r="CR226" s="326"/>
      <c r="CS226" s="326"/>
      <c r="CT226" s="326"/>
      <c r="CU226" s="326"/>
      <c r="CV226" s="326"/>
      <c r="CW226" s="326"/>
      <c r="CX226" s="326"/>
      <c r="CY226" s="326"/>
      <c r="CZ226" s="326"/>
      <c r="DA226" s="326"/>
      <c r="DB226" s="326"/>
      <c r="DC226" s="326"/>
      <c r="DD226" s="326"/>
      <c r="DE226" s="326"/>
      <c r="DF226" s="326"/>
      <c r="DG226" s="326"/>
      <c r="DH226" s="326"/>
      <c r="DI226" s="326"/>
      <c r="DJ226" s="326"/>
      <c r="DK226" s="326"/>
      <c r="DL226" s="326"/>
      <c r="DM226" s="326"/>
      <c r="DN226" s="326"/>
      <c r="DO226" s="326"/>
      <c r="DP226" s="326"/>
      <c r="DQ226" s="326"/>
    </row>
    <row r="227" s="309" customFormat="1" customHeight="1" spans="3:121">
      <c r="C227" s="328"/>
      <c r="D227" s="329"/>
      <c r="E227" s="329"/>
      <c r="G227" s="330"/>
      <c r="H227" s="331"/>
      <c r="I227" s="398"/>
      <c r="J227" s="399"/>
      <c r="K227" s="322"/>
      <c r="L227" s="322"/>
      <c r="M227" s="323"/>
      <c r="N227" s="323"/>
      <c r="O227" s="322"/>
      <c r="P227" s="322"/>
      <c r="Q227" s="323"/>
      <c r="S227" s="324"/>
      <c r="T227" s="324"/>
      <c r="U227" s="324"/>
      <c r="V227" s="324"/>
      <c r="W227" s="324"/>
      <c r="X227" s="324"/>
      <c r="Y227" s="324"/>
      <c r="Z227" s="324"/>
      <c r="AA227" s="324"/>
      <c r="AB227" s="325"/>
      <c r="AC227" s="324"/>
      <c r="AD227" s="324"/>
      <c r="AE227" s="324"/>
      <c r="AF227" s="324"/>
      <c r="AG227" s="324"/>
      <c r="AH227" s="324"/>
      <c r="AI227" s="324"/>
      <c r="AJ227" s="324"/>
      <c r="AK227" s="324"/>
      <c r="AL227" s="324"/>
      <c r="AM227" s="324"/>
      <c r="AN227" s="324"/>
      <c r="AO227" s="324"/>
      <c r="AP227" s="324"/>
      <c r="AQ227" s="324"/>
      <c r="AR227" s="324"/>
      <c r="AS227" s="324"/>
      <c r="AT227" s="324"/>
      <c r="AU227" s="324"/>
      <c r="AV227" s="324"/>
      <c r="AW227" s="324"/>
      <c r="AX227" s="324"/>
      <c r="AY227" s="324"/>
      <c r="AZ227" s="324"/>
      <c r="BA227" s="324"/>
      <c r="BB227" s="324"/>
      <c r="BC227" s="324"/>
      <c r="BD227" s="324"/>
      <c r="BE227" s="324"/>
      <c r="BF227" s="324"/>
      <c r="BG227" s="324"/>
      <c r="BH227" s="324"/>
      <c r="BI227" s="324"/>
      <c r="BJ227" s="324"/>
      <c r="BK227" s="324"/>
      <c r="BL227" s="324"/>
      <c r="BM227" s="324"/>
      <c r="BN227" s="324"/>
      <c r="BO227" s="324"/>
      <c r="BP227" s="324"/>
      <c r="BQ227" s="324"/>
      <c r="BR227" s="324"/>
      <c r="BS227" s="324"/>
      <c r="BT227" s="324"/>
      <c r="BU227" s="324"/>
      <c r="BV227" s="324"/>
      <c r="BW227" s="324"/>
      <c r="BX227" s="324"/>
      <c r="BY227" s="324"/>
      <c r="BZ227" s="324"/>
      <c r="CA227" s="324"/>
      <c r="CB227" s="324"/>
      <c r="CC227" s="326"/>
      <c r="CD227" s="326"/>
      <c r="CE227" s="326"/>
      <c r="CF227" s="326"/>
      <c r="CG227" s="326"/>
      <c r="CH227" s="326"/>
      <c r="CI227" s="326"/>
      <c r="CJ227" s="326"/>
      <c r="CK227" s="326"/>
      <c r="CL227" s="326"/>
      <c r="CM227" s="326"/>
      <c r="CN227" s="326"/>
      <c r="CO227" s="326"/>
      <c r="CP227" s="326"/>
      <c r="CQ227" s="326"/>
      <c r="CR227" s="326"/>
      <c r="CS227" s="326"/>
      <c r="CT227" s="326"/>
      <c r="CU227" s="326"/>
      <c r="CV227" s="326"/>
      <c r="CW227" s="326"/>
      <c r="CX227" s="326"/>
      <c r="CY227" s="326"/>
      <c r="CZ227" s="326"/>
      <c r="DA227" s="326"/>
      <c r="DB227" s="326"/>
      <c r="DC227" s="326"/>
      <c r="DD227" s="326"/>
      <c r="DE227" s="326"/>
      <c r="DF227" s="326"/>
      <c r="DG227" s="326"/>
      <c r="DH227" s="326"/>
      <c r="DI227" s="326"/>
      <c r="DJ227" s="326"/>
      <c r="DK227" s="326"/>
      <c r="DL227" s="326"/>
      <c r="DM227" s="326"/>
      <c r="DN227" s="326"/>
      <c r="DO227" s="326"/>
      <c r="DP227" s="326"/>
      <c r="DQ227" s="326"/>
    </row>
    <row r="228" s="309" customFormat="1" customHeight="1" spans="3:121">
      <c r="C228" s="328"/>
      <c r="D228" s="329"/>
      <c r="E228" s="329"/>
      <c r="G228" s="330"/>
      <c r="H228" s="331"/>
      <c r="I228" s="398"/>
      <c r="J228" s="399"/>
      <c r="K228" s="322"/>
      <c r="L228" s="322"/>
      <c r="M228" s="323"/>
      <c r="N228" s="323"/>
      <c r="O228" s="322"/>
      <c r="P228" s="322"/>
      <c r="Q228" s="323"/>
      <c r="S228" s="324"/>
      <c r="T228" s="324"/>
      <c r="U228" s="324"/>
      <c r="V228" s="324"/>
      <c r="W228" s="324"/>
      <c r="X228" s="324"/>
      <c r="Y228" s="324"/>
      <c r="Z228" s="324"/>
      <c r="AA228" s="324"/>
      <c r="AB228" s="325"/>
      <c r="AC228" s="324"/>
      <c r="AD228" s="324"/>
      <c r="AE228" s="324"/>
      <c r="AF228" s="324"/>
      <c r="AG228" s="324"/>
      <c r="AH228" s="324"/>
      <c r="AI228" s="324"/>
      <c r="AJ228" s="324"/>
      <c r="AK228" s="324"/>
      <c r="AL228" s="324"/>
      <c r="AM228" s="324"/>
      <c r="AN228" s="324"/>
      <c r="AO228" s="324"/>
      <c r="AP228" s="324"/>
      <c r="AQ228" s="324"/>
      <c r="AR228" s="324"/>
      <c r="AS228" s="324"/>
      <c r="AT228" s="324"/>
      <c r="AU228" s="324"/>
      <c r="AV228" s="324"/>
      <c r="AW228" s="324"/>
      <c r="AX228" s="324"/>
      <c r="AY228" s="324"/>
      <c r="AZ228" s="324"/>
      <c r="BA228" s="324"/>
      <c r="BB228" s="324"/>
      <c r="BC228" s="324"/>
      <c r="BD228" s="324"/>
      <c r="BE228" s="324"/>
      <c r="BF228" s="324"/>
      <c r="BG228" s="324"/>
      <c r="BH228" s="324"/>
      <c r="BI228" s="324"/>
      <c r="BJ228" s="324"/>
      <c r="BK228" s="324"/>
      <c r="BL228" s="324"/>
      <c r="BM228" s="324"/>
      <c r="BN228" s="324"/>
      <c r="BO228" s="324"/>
      <c r="BP228" s="324"/>
      <c r="BQ228" s="324"/>
      <c r="BR228" s="324"/>
      <c r="BS228" s="324"/>
      <c r="BT228" s="324"/>
      <c r="BU228" s="324"/>
      <c r="BV228" s="324"/>
      <c r="BW228" s="324"/>
      <c r="BX228" s="324"/>
      <c r="BY228" s="324"/>
      <c r="BZ228" s="324"/>
      <c r="CA228" s="324"/>
      <c r="CB228" s="324"/>
      <c r="CC228" s="326"/>
      <c r="CD228" s="326"/>
      <c r="CE228" s="326"/>
      <c r="CF228" s="326"/>
      <c r="CG228" s="326"/>
      <c r="CH228" s="326"/>
      <c r="CI228" s="326"/>
      <c r="CJ228" s="326"/>
      <c r="CK228" s="326"/>
      <c r="CL228" s="326"/>
      <c r="CM228" s="326"/>
      <c r="CN228" s="326"/>
      <c r="CO228" s="326"/>
      <c r="CP228" s="326"/>
      <c r="CQ228" s="326"/>
      <c r="CR228" s="326"/>
      <c r="CS228" s="326"/>
      <c r="CT228" s="326"/>
      <c r="CU228" s="326"/>
      <c r="CV228" s="326"/>
      <c r="CW228" s="326"/>
      <c r="CX228" s="326"/>
      <c r="CY228" s="326"/>
      <c r="CZ228" s="326"/>
      <c r="DA228" s="326"/>
      <c r="DB228" s="326"/>
      <c r="DC228" s="326"/>
      <c r="DD228" s="326"/>
      <c r="DE228" s="326"/>
      <c r="DF228" s="326"/>
      <c r="DG228" s="326"/>
      <c r="DH228" s="326"/>
      <c r="DI228" s="326"/>
      <c r="DJ228" s="326"/>
      <c r="DK228" s="326"/>
      <c r="DL228" s="326"/>
      <c r="DM228" s="326"/>
      <c r="DN228" s="326"/>
      <c r="DO228" s="326"/>
      <c r="DP228" s="326"/>
      <c r="DQ228" s="326"/>
    </row>
    <row r="229" s="309" customFormat="1" customHeight="1" spans="3:121">
      <c r="C229" s="328"/>
      <c r="D229" s="329"/>
      <c r="E229" s="329"/>
      <c r="G229" s="330"/>
      <c r="H229" s="331"/>
      <c r="I229" s="398"/>
      <c r="J229" s="399"/>
      <c r="K229" s="322"/>
      <c r="L229" s="322"/>
      <c r="M229" s="323"/>
      <c r="N229" s="323"/>
      <c r="O229" s="322"/>
      <c r="P229" s="322"/>
      <c r="Q229" s="323"/>
      <c r="S229" s="324"/>
      <c r="T229" s="324"/>
      <c r="U229" s="324"/>
      <c r="V229" s="324"/>
      <c r="W229" s="324"/>
      <c r="X229" s="324"/>
      <c r="Y229" s="324"/>
      <c r="Z229" s="324"/>
      <c r="AA229" s="324"/>
      <c r="AB229" s="325"/>
      <c r="AC229" s="324"/>
      <c r="AD229" s="324"/>
      <c r="AE229" s="324"/>
      <c r="AF229" s="324"/>
      <c r="AG229" s="324"/>
      <c r="AH229" s="324"/>
      <c r="AI229" s="324"/>
      <c r="AJ229" s="324"/>
      <c r="AK229" s="324"/>
      <c r="AL229" s="324"/>
      <c r="AM229" s="324"/>
      <c r="AN229" s="324"/>
      <c r="AO229" s="324"/>
      <c r="AP229" s="324"/>
      <c r="AQ229" s="324"/>
      <c r="AR229" s="324"/>
      <c r="AS229" s="324"/>
      <c r="AT229" s="324"/>
      <c r="AU229" s="324"/>
      <c r="AV229" s="324"/>
      <c r="AW229" s="324"/>
      <c r="AX229" s="324"/>
      <c r="AY229" s="324"/>
      <c r="AZ229" s="324"/>
      <c r="BA229" s="324"/>
      <c r="BB229" s="324"/>
      <c r="BC229" s="324"/>
      <c r="BD229" s="324"/>
      <c r="BE229" s="324"/>
      <c r="BF229" s="324"/>
      <c r="BG229" s="324"/>
      <c r="BH229" s="324"/>
      <c r="BI229" s="324"/>
      <c r="BJ229" s="324"/>
      <c r="BK229" s="324"/>
      <c r="BL229" s="324"/>
      <c r="BM229" s="324"/>
      <c r="BN229" s="324"/>
      <c r="BO229" s="324"/>
      <c r="BP229" s="324"/>
      <c r="BQ229" s="324"/>
      <c r="BR229" s="324"/>
      <c r="BS229" s="324"/>
      <c r="BT229" s="324"/>
      <c r="BU229" s="324"/>
      <c r="BV229" s="324"/>
      <c r="BW229" s="324"/>
      <c r="BX229" s="324"/>
      <c r="BY229" s="324"/>
      <c r="BZ229" s="324"/>
      <c r="CA229" s="324"/>
      <c r="CB229" s="324"/>
      <c r="CC229" s="326"/>
      <c r="CD229" s="326"/>
      <c r="CE229" s="326"/>
      <c r="CF229" s="326"/>
      <c r="CG229" s="326"/>
      <c r="CH229" s="326"/>
      <c r="CI229" s="326"/>
      <c r="CJ229" s="326"/>
      <c r="CK229" s="326"/>
      <c r="CL229" s="326"/>
      <c r="CM229" s="326"/>
      <c r="CN229" s="326"/>
      <c r="CO229" s="326"/>
      <c r="CP229" s="326"/>
      <c r="CQ229" s="326"/>
      <c r="CR229" s="326"/>
      <c r="CS229" s="326"/>
      <c r="CT229" s="326"/>
      <c r="CU229" s="326"/>
      <c r="CV229" s="326"/>
      <c r="CW229" s="326"/>
      <c r="CX229" s="326"/>
      <c r="CY229" s="326"/>
      <c r="CZ229" s="326"/>
      <c r="DA229" s="326"/>
      <c r="DB229" s="326"/>
      <c r="DC229" s="326"/>
      <c r="DD229" s="326"/>
      <c r="DE229" s="326"/>
      <c r="DF229" s="326"/>
      <c r="DG229" s="326"/>
      <c r="DH229" s="326"/>
      <c r="DI229" s="326"/>
      <c r="DJ229" s="326"/>
      <c r="DK229" s="326"/>
      <c r="DL229" s="326"/>
      <c r="DM229" s="326"/>
      <c r="DN229" s="326"/>
      <c r="DO229" s="326"/>
      <c r="DP229" s="326"/>
      <c r="DQ229" s="326"/>
    </row>
    <row r="230" s="309" customFormat="1" customHeight="1" spans="3:121">
      <c r="C230" s="328"/>
      <c r="D230" s="329"/>
      <c r="E230" s="329"/>
      <c r="G230" s="330"/>
      <c r="H230" s="331"/>
      <c r="I230" s="398"/>
      <c r="J230" s="399"/>
      <c r="K230" s="322"/>
      <c r="L230" s="322"/>
      <c r="M230" s="323"/>
      <c r="N230" s="323"/>
      <c r="O230" s="322"/>
      <c r="P230" s="322"/>
      <c r="Q230" s="323"/>
      <c r="S230" s="324"/>
      <c r="T230" s="324"/>
      <c r="U230" s="324"/>
      <c r="V230" s="324"/>
      <c r="W230" s="324"/>
      <c r="X230" s="324"/>
      <c r="Y230" s="324"/>
      <c r="Z230" s="324"/>
      <c r="AA230" s="324"/>
      <c r="AB230" s="325"/>
      <c r="AC230" s="324"/>
      <c r="AD230" s="324"/>
      <c r="AE230" s="324"/>
      <c r="AF230" s="324"/>
      <c r="AG230" s="324"/>
      <c r="AH230" s="324"/>
      <c r="AI230" s="324"/>
      <c r="AJ230" s="324"/>
      <c r="AK230" s="324"/>
      <c r="AL230" s="324"/>
      <c r="AM230" s="324"/>
      <c r="AN230" s="324"/>
      <c r="AO230" s="324"/>
      <c r="AP230" s="324"/>
      <c r="AQ230" s="324"/>
      <c r="AR230" s="324"/>
      <c r="AS230" s="324"/>
      <c r="AT230" s="324"/>
      <c r="AU230" s="324"/>
      <c r="AV230" s="324"/>
      <c r="AW230" s="324"/>
      <c r="AX230" s="324"/>
      <c r="AY230" s="324"/>
      <c r="AZ230" s="324"/>
      <c r="BA230" s="324"/>
      <c r="BB230" s="324"/>
      <c r="BC230" s="324"/>
      <c r="BD230" s="324"/>
      <c r="BE230" s="324"/>
      <c r="BF230" s="324"/>
      <c r="BG230" s="324"/>
      <c r="BH230" s="324"/>
      <c r="BI230" s="324"/>
      <c r="BJ230" s="324"/>
      <c r="BK230" s="324"/>
      <c r="BL230" s="324"/>
      <c r="BM230" s="324"/>
      <c r="BN230" s="324"/>
      <c r="BO230" s="324"/>
      <c r="BP230" s="324"/>
      <c r="BQ230" s="324"/>
      <c r="BR230" s="324"/>
      <c r="BS230" s="324"/>
      <c r="BT230" s="324"/>
      <c r="BU230" s="324"/>
      <c r="BV230" s="324"/>
      <c r="BW230" s="324"/>
      <c r="BX230" s="324"/>
      <c r="BY230" s="324"/>
      <c r="BZ230" s="324"/>
      <c r="CA230" s="324"/>
      <c r="CB230" s="324"/>
      <c r="CC230" s="326"/>
      <c r="CD230" s="326"/>
      <c r="CE230" s="326"/>
      <c r="CF230" s="326"/>
      <c r="CG230" s="326"/>
      <c r="CH230" s="326"/>
      <c r="CI230" s="326"/>
      <c r="CJ230" s="326"/>
      <c r="CK230" s="326"/>
      <c r="CL230" s="326"/>
      <c r="CM230" s="326"/>
      <c r="CN230" s="326"/>
      <c r="CO230" s="326"/>
      <c r="CP230" s="326"/>
      <c r="CQ230" s="326"/>
      <c r="CR230" s="326"/>
      <c r="CS230" s="326"/>
      <c r="CT230" s="326"/>
      <c r="CU230" s="326"/>
      <c r="CV230" s="326"/>
      <c r="CW230" s="326"/>
      <c r="CX230" s="326"/>
      <c r="CY230" s="326"/>
      <c r="CZ230" s="326"/>
      <c r="DA230" s="326"/>
      <c r="DB230" s="326"/>
      <c r="DC230" s="326"/>
      <c r="DD230" s="326"/>
      <c r="DE230" s="326"/>
      <c r="DF230" s="326"/>
      <c r="DG230" s="326"/>
      <c r="DH230" s="326"/>
      <c r="DI230" s="326"/>
      <c r="DJ230" s="326"/>
      <c r="DK230" s="326"/>
      <c r="DL230" s="326"/>
      <c r="DM230" s="326"/>
      <c r="DN230" s="326"/>
      <c r="DO230" s="326"/>
      <c r="DP230" s="326"/>
      <c r="DQ230" s="326"/>
    </row>
    <row r="231" s="309" customFormat="1" customHeight="1" spans="3:121">
      <c r="C231" s="328"/>
      <c r="D231" s="329"/>
      <c r="E231" s="329"/>
      <c r="G231" s="330"/>
      <c r="H231" s="331"/>
      <c r="I231" s="398"/>
      <c r="J231" s="399"/>
      <c r="K231" s="322"/>
      <c r="L231" s="322"/>
      <c r="M231" s="323"/>
      <c r="N231" s="323"/>
      <c r="O231" s="322"/>
      <c r="P231" s="322"/>
      <c r="Q231" s="323"/>
      <c r="S231" s="324"/>
      <c r="T231" s="324"/>
      <c r="U231" s="324"/>
      <c r="V231" s="324"/>
      <c r="W231" s="324"/>
      <c r="X231" s="324"/>
      <c r="Y231" s="324"/>
      <c r="Z231" s="324"/>
      <c r="AA231" s="324"/>
      <c r="AB231" s="325"/>
      <c r="AC231" s="324"/>
      <c r="AD231" s="324"/>
      <c r="AE231" s="324"/>
      <c r="AF231" s="324"/>
      <c r="AG231" s="324"/>
      <c r="AH231" s="324"/>
      <c r="AI231" s="324"/>
      <c r="AJ231" s="324"/>
      <c r="AK231" s="324"/>
      <c r="AL231" s="324"/>
      <c r="AM231" s="324"/>
      <c r="AN231" s="324"/>
      <c r="AO231" s="324"/>
      <c r="AP231" s="324"/>
      <c r="AQ231" s="324"/>
      <c r="AR231" s="324"/>
      <c r="AS231" s="324"/>
      <c r="AT231" s="324"/>
      <c r="AU231" s="324"/>
      <c r="AV231" s="324"/>
      <c r="AW231" s="324"/>
      <c r="AX231" s="324"/>
      <c r="AY231" s="324"/>
      <c r="AZ231" s="324"/>
      <c r="BA231" s="324"/>
      <c r="BB231" s="324"/>
      <c r="BC231" s="324"/>
      <c r="BD231" s="324"/>
      <c r="BE231" s="324"/>
      <c r="BF231" s="324"/>
      <c r="BG231" s="324"/>
      <c r="BH231" s="324"/>
      <c r="BI231" s="324"/>
      <c r="BJ231" s="324"/>
      <c r="BK231" s="324"/>
      <c r="BL231" s="324"/>
      <c r="BM231" s="324"/>
      <c r="BN231" s="324"/>
      <c r="BO231" s="324"/>
      <c r="BP231" s="324"/>
      <c r="BQ231" s="324"/>
      <c r="BR231" s="324"/>
      <c r="BS231" s="324"/>
      <c r="BT231" s="324"/>
      <c r="BU231" s="324"/>
      <c r="BV231" s="324"/>
      <c r="BW231" s="324"/>
      <c r="BX231" s="324"/>
      <c r="BY231" s="324"/>
      <c r="BZ231" s="324"/>
      <c r="CA231" s="324"/>
      <c r="CB231" s="324"/>
      <c r="CC231" s="326"/>
      <c r="CD231" s="326"/>
      <c r="CE231" s="326"/>
      <c r="CF231" s="326"/>
      <c r="CG231" s="326"/>
      <c r="CH231" s="326"/>
      <c r="CI231" s="326"/>
      <c r="CJ231" s="326"/>
      <c r="CK231" s="326"/>
      <c r="CL231" s="326"/>
      <c r="CM231" s="326"/>
      <c r="CN231" s="326"/>
      <c r="CO231" s="326"/>
      <c r="CP231" s="326"/>
      <c r="CQ231" s="326"/>
      <c r="CR231" s="326"/>
      <c r="CS231" s="326"/>
      <c r="CT231" s="326"/>
      <c r="CU231" s="326"/>
      <c r="CV231" s="326"/>
      <c r="CW231" s="326"/>
      <c r="CX231" s="326"/>
      <c r="CY231" s="326"/>
      <c r="CZ231" s="326"/>
      <c r="DA231" s="326"/>
      <c r="DB231" s="326"/>
      <c r="DC231" s="326"/>
      <c r="DD231" s="326"/>
      <c r="DE231" s="326"/>
      <c r="DF231" s="326"/>
      <c r="DG231" s="326"/>
      <c r="DH231" s="326"/>
      <c r="DI231" s="326"/>
      <c r="DJ231" s="326"/>
      <c r="DK231" s="326"/>
      <c r="DL231" s="326"/>
      <c r="DM231" s="326"/>
      <c r="DN231" s="326"/>
      <c r="DO231" s="326"/>
      <c r="DP231" s="326"/>
      <c r="DQ231" s="326"/>
    </row>
    <row r="232" s="309" customFormat="1" customHeight="1" spans="3:121">
      <c r="C232" s="328"/>
      <c r="D232" s="329"/>
      <c r="E232" s="329"/>
      <c r="G232" s="330"/>
      <c r="H232" s="331"/>
      <c r="I232" s="398"/>
      <c r="J232" s="399"/>
      <c r="K232" s="322"/>
      <c r="L232" s="322"/>
      <c r="M232" s="323"/>
      <c r="N232" s="323"/>
      <c r="O232" s="322"/>
      <c r="P232" s="322"/>
      <c r="Q232" s="323"/>
      <c r="S232" s="324"/>
      <c r="T232" s="324"/>
      <c r="U232" s="324"/>
      <c r="V232" s="324"/>
      <c r="W232" s="324"/>
      <c r="X232" s="324"/>
      <c r="Y232" s="324"/>
      <c r="Z232" s="324"/>
      <c r="AA232" s="324"/>
      <c r="AB232" s="325"/>
      <c r="AC232" s="324"/>
      <c r="AD232" s="324"/>
      <c r="AE232" s="324"/>
      <c r="AF232" s="324"/>
      <c r="AG232" s="324"/>
      <c r="AH232" s="324"/>
      <c r="AI232" s="324"/>
      <c r="AJ232" s="324"/>
      <c r="AK232" s="324"/>
      <c r="AL232" s="324"/>
      <c r="AM232" s="324"/>
      <c r="AN232" s="324"/>
      <c r="AO232" s="324"/>
      <c r="AP232" s="324"/>
      <c r="AQ232" s="324"/>
      <c r="AR232" s="324"/>
      <c r="AS232" s="324"/>
      <c r="AT232" s="324"/>
      <c r="AU232" s="324"/>
      <c r="AV232" s="324"/>
      <c r="AW232" s="324"/>
      <c r="AX232" s="324"/>
      <c r="AY232" s="324"/>
      <c r="AZ232" s="324"/>
      <c r="BA232" s="324"/>
      <c r="BB232" s="324"/>
      <c r="BC232" s="324"/>
      <c r="BD232" s="324"/>
      <c r="BE232" s="324"/>
      <c r="BF232" s="324"/>
      <c r="BG232" s="324"/>
      <c r="BH232" s="324"/>
      <c r="BI232" s="324"/>
      <c r="BJ232" s="324"/>
      <c r="BK232" s="324"/>
      <c r="BL232" s="324"/>
      <c r="BM232" s="324"/>
      <c r="BN232" s="324"/>
      <c r="BO232" s="324"/>
      <c r="BP232" s="324"/>
      <c r="BQ232" s="324"/>
      <c r="BR232" s="324"/>
      <c r="BS232" s="324"/>
      <c r="BT232" s="324"/>
      <c r="BU232" s="324"/>
      <c r="BV232" s="324"/>
      <c r="BW232" s="324"/>
      <c r="BX232" s="324"/>
      <c r="BY232" s="324"/>
      <c r="BZ232" s="324"/>
      <c r="CA232" s="324"/>
      <c r="CB232" s="324"/>
      <c r="CC232" s="326"/>
      <c r="CD232" s="326"/>
      <c r="CE232" s="326"/>
      <c r="CF232" s="326"/>
      <c r="CG232" s="326"/>
      <c r="CH232" s="326"/>
      <c r="CI232" s="326"/>
      <c r="CJ232" s="326"/>
      <c r="CK232" s="326"/>
      <c r="CL232" s="326"/>
      <c r="CM232" s="326"/>
      <c r="CN232" s="326"/>
      <c r="CO232" s="326"/>
      <c r="CP232" s="326"/>
      <c r="CQ232" s="326"/>
      <c r="CR232" s="326"/>
      <c r="CS232" s="326"/>
      <c r="CT232" s="326"/>
      <c r="CU232" s="326"/>
      <c r="CV232" s="326"/>
      <c r="CW232" s="326"/>
      <c r="CX232" s="326"/>
      <c r="CY232" s="326"/>
      <c r="CZ232" s="326"/>
      <c r="DA232" s="326"/>
      <c r="DB232" s="326"/>
      <c r="DC232" s="326"/>
      <c r="DD232" s="326"/>
      <c r="DE232" s="326"/>
      <c r="DF232" s="326"/>
      <c r="DG232" s="326"/>
      <c r="DH232" s="326"/>
      <c r="DI232" s="326"/>
      <c r="DJ232" s="326"/>
      <c r="DK232" s="326"/>
      <c r="DL232" s="326"/>
      <c r="DM232" s="326"/>
      <c r="DN232" s="326"/>
      <c r="DO232" s="326"/>
      <c r="DP232" s="326"/>
      <c r="DQ232" s="326"/>
    </row>
    <row r="233" s="309" customFormat="1" customHeight="1" spans="3:121">
      <c r="C233" s="328"/>
      <c r="D233" s="329"/>
      <c r="E233" s="329"/>
      <c r="G233" s="330"/>
      <c r="H233" s="331"/>
      <c r="I233" s="398"/>
      <c r="J233" s="399"/>
      <c r="K233" s="322"/>
      <c r="L233" s="322"/>
      <c r="M233" s="323"/>
      <c r="N233" s="323"/>
      <c r="O233" s="322"/>
      <c r="P233" s="322"/>
      <c r="Q233" s="323"/>
      <c r="S233" s="324"/>
      <c r="T233" s="324"/>
      <c r="U233" s="324"/>
      <c r="V233" s="324"/>
      <c r="W233" s="324"/>
      <c r="X233" s="324"/>
      <c r="Y233" s="324"/>
      <c r="Z233" s="324"/>
      <c r="AA233" s="324"/>
      <c r="AB233" s="325"/>
      <c r="AC233" s="324"/>
      <c r="AD233" s="324"/>
      <c r="AE233" s="324"/>
      <c r="AF233" s="324"/>
      <c r="AG233" s="324"/>
      <c r="AH233" s="324"/>
      <c r="AI233" s="324"/>
      <c r="AJ233" s="324"/>
      <c r="AK233" s="324"/>
      <c r="AL233" s="324"/>
      <c r="AM233" s="324"/>
      <c r="AN233" s="324"/>
      <c r="AO233" s="324"/>
      <c r="AP233" s="324"/>
      <c r="AQ233" s="324"/>
      <c r="AR233" s="324"/>
      <c r="AS233" s="324"/>
      <c r="AT233" s="324"/>
      <c r="AU233" s="324"/>
      <c r="AV233" s="324"/>
      <c r="AW233" s="324"/>
      <c r="AX233" s="324"/>
      <c r="AY233" s="324"/>
      <c r="AZ233" s="324"/>
      <c r="BA233" s="324"/>
      <c r="BB233" s="324"/>
      <c r="BC233" s="324"/>
      <c r="BD233" s="324"/>
      <c r="BE233" s="324"/>
      <c r="BF233" s="324"/>
      <c r="BG233" s="324"/>
      <c r="BH233" s="324"/>
      <c r="BI233" s="324"/>
      <c r="BJ233" s="324"/>
      <c r="BK233" s="324"/>
      <c r="BL233" s="324"/>
      <c r="BM233" s="324"/>
      <c r="BN233" s="324"/>
      <c r="BO233" s="324"/>
      <c r="BP233" s="324"/>
      <c r="BQ233" s="324"/>
      <c r="BR233" s="324"/>
      <c r="BS233" s="324"/>
      <c r="BT233" s="324"/>
      <c r="BU233" s="324"/>
      <c r="BV233" s="324"/>
      <c r="BW233" s="324"/>
      <c r="BX233" s="324"/>
      <c r="BY233" s="324"/>
      <c r="BZ233" s="324"/>
      <c r="CA233" s="324"/>
      <c r="CB233" s="324"/>
      <c r="CC233" s="326"/>
      <c r="CD233" s="326"/>
      <c r="CE233" s="326"/>
      <c r="CF233" s="326"/>
      <c r="CG233" s="326"/>
      <c r="CH233" s="326"/>
      <c r="CI233" s="326"/>
      <c r="CJ233" s="326"/>
      <c r="CK233" s="326"/>
      <c r="CL233" s="326"/>
      <c r="CM233" s="326"/>
      <c r="CN233" s="326"/>
      <c r="CO233" s="326"/>
      <c r="CP233" s="326"/>
      <c r="CQ233" s="326"/>
      <c r="CR233" s="326"/>
      <c r="CS233" s="326"/>
      <c r="CT233" s="326"/>
      <c r="CU233" s="326"/>
      <c r="CV233" s="326"/>
      <c r="CW233" s="326"/>
      <c r="CX233" s="326"/>
      <c r="CY233" s="326"/>
      <c r="CZ233" s="326"/>
      <c r="DA233" s="326"/>
      <c r="DB233" s="326"/>
      <c r="DC233" s="326"/>
      <c r="DD233" s="326"/>
      <c r="DE233" s="326"/>
      <c r="DF233" s="326"/>
      <c r="DG233" s="326"/>
      <c r="DH233" s="326"/>
      <c r="DI233" s="326"/>
      <c r="DJ233" s="326"/>
      <c r="DK233" s="326"/>
      <c r="DL233" s="326"/>
      <c r="DM233" s="326"/>
      <c r="DN233" s="326"/>
      <c r="DO233" s="326"/>
      <c r="DP233" s="326"/>
      <c r="DQ233" s="326"/>
    </row>
    <row r="234" s="309" customFormat="1" customHeight="1" spans="3:121">
      <c r="C234" s="328"/>
      <c r="D234" s="329"/>
      <c r="E234" s="329"/>
      <c r="G234" s="330"/>
      <c r="H234" s="331"/>
      <c r="I234" s="398"/>
      <c r="J234" s="399"/>
      <c r="K234" s="322"/>
      <c r="L234" s="322"/>
      <c r="M234" s="323"/>
      <c r="N234" s="323"/>
      <c r="O234" s="322"/>
      <c r="P234" s="322"/>
      <c r="Q234" s="323"/>
      <c r="S234" s="324"/>
      <c r="T234" s="324"/>
      <c r="U234" s="324"/>
      <c r="V234" s="324"/>
      <c r="W234" s="324"/>
      <c r="X234" s="324"/>
      <c r="Y234" s="324"/>
      <c r="Z234" s="324"/>
      <c r="AA234" s="324"/>
      <c r="AB234" s="325"/>
      <c r="AC234" s="324"/>
      <c r="AD234" s="324"/>
      <c r="AE234" s="324"/>
      <c r="AF234" s="324"/>
      <c r="AG234" s="324"/>
      <c r="AH234" s="324"/>
      <c r="AI234" s="324"/>
      <c r="AJ234" s="324"/>
      <c r="AK234" s="324"/>
      <c r="AL234" s="324"/>
      <c r="AM234" s="324"/>
      <c r="AN234" s="324"/>
      <c r="AO234" s="324"/>
      <c r="AP234" s="324"/>
      <c r="AQ234" s="324"/>
      <c r="AR234" s="324"/>
      <c r="AS234" s="324"/>
      <c r="AT234" s="324"/>
      <c r="AU234" s="324"/>
      <c r="AV234" s="324"/>
      <c r="AW234" s="324"/>
      <c r="AX234" s="324"/>
      <c r="AY234" s="324"/>
      <c r="AZ234" s="324"/>
      <c r="BA234" s="324"/>
      <c r="BB234" s="324"/>
      <c r="BC234" s="324"/>
      <c r="BD234" s="324"/>
      <c r="BE234" s="324"/>
      <c r="BF234" s="324"/>
      <c r="BG234" s="324"/>
      <c r="BH234" s="324"/>
      <c r="BI234" s="324"/>
      <c r="BJ234" s="324"/>
      <c r="BK234" s="324"/>
      <c r="BL234" s="324"/>
      <c r="BM234" s="324"/>
      <c r="BN234" s="324"/>
      <c r="BO234" s="324"/>
      <c r="BP234" s="324"/>
      <c r="BQ234" s="324"/>
      <c r="BR234" s="324"/>
      <c r="BS234" s="324"/>
      <c r="BT234" s="324"/>
      <c r="BU234" s="324"/>
      <c r="BV234" s="324"/>
      <c r="BW234" s="324"/>
      <c r="BX234" s="324"/>
      <c r="BY234" s="324"/>
      <c r="BZ234" s="324"/>
      <c r="CA234" s="324"/>
      <c r="CB234" s="324"/>
      <c r="CC234" s="326"/>
      <c r="CD234" s="326"/>
      <c r="CE234" s="326"/>
      <c r="CF234" s="326"/>
      <c r="CG234" s="326"/>
      <c r="CH234" s="326"/>
      <c r="CI234" s="326"/>
      <c r="CJ234" s="326"/>
      <c r="CK234" s="326"/>
      <c r="CL234" s="326"/>
      <c r="CM234" s="326"/>
      <c r="CN234" s="326"/>
      <c r="CO234" s="326"/>
      <c r="CP234" s="326"/>
      <c r="CQ234" s="326"/>
      <c r="CR234" s="326"/>
      <c r="CS234" s="326"/>
      <c r="CT234" s="326"/>
      <c r="CU234" s="326"/>
      <c r="CV234" s="326"/>
      <c r="CW234" s="326"/>
      <c r="CX234" s="326"/>
      <c r="CY234" s="326"/>
      <c r="CZ234" s="326"/>
      <c r="DA234" s="326"/>
      <c r="DB234" s="326"/>
      <c r="DC234" s="326"/>
      <c r="DD234" s="326"/>
      <c r="DE234" s="326"/>
      <c r="DF234" s="326"/>
      <c r="DG234" s="326"/>
      <c r="DH234" s="326"/>
      <c r="DI234" s="326"/>
      <c r="DJ234" s="326"/>
      <c r="DK234" s="326"/>
      <c r="DL234" s="326"/>
      <c r="DM234" s="326"/>
      <c r="DN234" s="326"/>
      <c r="DO234" s="326"/>
      <c r="DP234" s="326"/>
      <c r="DQ234" s="326"/>
    </row>
    <row r="235" s="309" customFormat="1" customHeight="1" spans="3:121">
      <c r="C235" s="328"/>
      <c r="D235" s="329"/>
      <c r="E235" s="329"/>
      <c r="G235" s="330"/>
      <c r="H235" s="331"/>
      <c r="I235" s="398"/>
      <c r="J235" s="399"/>
      <c r="K235" s="322"/>
      <c r="L235" s="322"/>
      <c r="M235" s="323"/>
      <c r="N235" s="323"/>
      <c r="O235" s="322"/>
      <c r="P235" s="322"/>
      <c r="Q235" s="323"/>
      <c r="S235" s="324"/>
      <c r="T235" s="324"/>
      <c r="U235" s="324"/>
      <c r="V235" s="324"/>
      <c r="W235" s="324"/>
      <c r="X235" s="324"/>
      <c r="Y235" s="324"/>
      <c r="Z235" s="324"/>
      <c r="AA235" s="324"/>
      <c r="AB235" s="325"/>
      <c r="AC235" s="324"/>
      <c r="AD235" s="324"/>
      <c r="AE235" s="324"/>
      <c r="AF235" s="324"/>
      <c r="AG235" s="324"/>
      <c r="AH235" s="324"/>
      <c r="AI235" s="324"/>
      <c r="AJ235" s="324"/>
      <c r="AK235" s="324"/>
      <c r="AL235" s="324"/>
      <c r="AM235" s="324"/>
      <c r="AN235" s="324"/>
      <c r="AO235" s="324"/>
      <c r="AP235" s="324"/>
      <c r="AQ235" s="324"/>
      <c r="AR235" s="324"/>
      <c r="AS235" s="324"/>
      <c r="AT235" s="324"/>
      <c r="AU235" s="324"/>
      <c r="AV235" s="324"/>
      <c r="AW235" s="324"/>
      <c r="AX235" s="324"/>
      <c r="AY235" s="324"/>
      <c r="AZ235" s="324"/>
      <c r="BA235" s="324"/>
      <c r="BB235" s="324"/>
      <c r="BC235" s="324"/>
      <c r="BD235" s="324"/>
      <c r="BE235" s="324"/>
      <c r="BF235" s="324"/>
      <c r="BG235" s="324"/>
      <c r="BH235" s="324"/>
      <c r="BI235" s="324"/>
      <c r="BJ235" s="324"/>
      <c r="BK235" s="324"/>
      <c r="BL235" s="324"/>
      <c r="BM235" s="324"/>
      <c r="BN235" s="324"/>
      <c r="BO235" s="324"/>
      <c r="BP235" s="324"/>
      <c r="BQ235" s="324"/>
      <c r="BR235" s="324"/>
      <c r="BS235" s="324"/>
      <c r="BT235" s="324"/>
      <c r="BU235" s="324"/>
      <c r="BV235" s="324"/>
      <c r="BW235" s="324"/>
      <c r="BX235" s="324"/>
      <c r="BY235" s="324"/>
      <c r="BZ235" s="324"/>
      <c r="CA235" s="324"/>
      <c r="CB235" s="324"/>
      <c r="CC235" s="326"/>
      <c r="CD235" s="326"/>
      <c r="CE235" s="326"/>
      <c r="CF235" s="326"/>
      <c r="CG235" s="326"/>
      <c r="CH235" s="326"/>
      <c r="CI235" s="326"/>
      <c r="CJ235" s="326"/>
      <c r="CK235" s="326"/>
      <c r="CL235" s="326"/>
      <c r="CM235" s="326"/>
      <c r="CN235" s="326"/>
      <c r="CO235" s="326"/>
      <c r="CP235" s="326"/>
      <c r="CQ235" s="326"/>
      <c r="CR235" s="326"/>
      <c r="CS235" s="326"/>
      <c r="CT235" s="326"/>
      <c r="CU235" s="326"/>
      <c r="CV235" s="326"/>
      <c r="CW235" s="326"/>
      <c r="CX235" s="326"/>
      <c r="CY235" s="326"/>
      <c r="CZ235" s="326"/>
      <c r="DA235" s="326"/>
      <c r="DB235" s="326"/>
      <c r="DC235" s="326"/>
      <c r="DD235" s="326"/>
      <c r="DE235" s="326"/>
      <c r="DF235" s="326"/>
      <c r="DG235" s="326"/>
      <c r="DH235" s="326"/>
      <c r="DI235" s="326"/>
      <c r="DJ235" s="326"/>
      <c r="DK235" s="326"/>
      <c r="DL235" s="326"/>
      <c r="DM235" s="326"/>
      <c r="DN235" s="326"/>
      <c r="DO235" s="326"/>
      <c r="DP235" s="326"/>
      <c r="DQ235" s="326"/>
    </row>
    <row r="236" s="309" customFormat="1" customHeight="1" spans="3:121">
      <c r="C236" s="328"/>
      <c r="D236" s="329"/>
      <c r="E236" s="329"/>
      <c r="G236" s="330"/>
      <c r="H236" s="331"/>
      <c r="I236" s="398"/>
      <c r="J236" s="399"/>
      <c r="K236" s="322"/>
      <c r="L236" s="322"/>
      <c r="M236" s="323"/>
      <c r="N236" s="323"/>
      <c r="O236" s="322"/>
      <c r="P236" s="322"/>
      <c r="Q236" s="323"/>
      <c r="S236" s="324"/>
      <c r="T236" s="324"/>
      <c r="U236" s="324"/>
      <c r="V236" s="324"/>
      <c r="W236" s="324"/>
      <c r="X236" s="324"/>
      <c r="Y236" s="324"/>
      <c r="Z236" s="324"/>
      <c r="AA236" s="324"/>
      <c r="AB236" s="325"/>
      <c r="AC236" s="324"/>
      <c r="AD236" s="324"/>
      <c r="AE236" s="324"/>
      <c r="AF236" s="324"/>
      <c r="AG236" s="324"/>
      <c r="AH236" s="324"/>
      <c r="AI236" s="324"/>
      <c r="AJ236" s="324"/>
      <c r="AK236" s="324"/>
      <c r="AL236" s="324"/>
      <c r="AM236" s="324"/>
      <c r="AN236" s="324"/>
      <c r="AO236" s="324"/>
      <c r="AP236" s="324"/>
      <c r="AQ236" s="324"/>
      <c r="AR236" s="324"/>
      <c r="AS236" s="324"/>
      <c r="AT236" s="324"/>
      <c r="AU236" s="324"/>
      <c r="AV236" s="324"/>
      <c r="AW236" s="324"/>
      <c r="AX236" s="324"/>
      <c r="AY236" s="324"/>
      <c r="AZ236" s="324"/>
      <c r="BA236" s="324"/>
      <c r="BB236" s="324"/>
      <c r="BC236" s="324"/>
      <c r="BD236" s="324"/>
      <c r="BE236" s="324"/>
      <c r="BF236" s="324"/>
      <c r="BG236" s="324"/>
      <c r="BH236" s="324"/>
      <c r="BI236" s="324"/>
      <c r="BJ236" s="324"/>
      <c r="BK236" s="324"/>
      <c r="BL236" s="324"/>
      <c r="BM236" s="324"/>
      <c r="BN236" s="324"/>
      <c r="BO236" s="324"/>
      <c r="BP236" s="324"/>
      <c r="BQ236" s="324"/>
      <c r="BR236" s="324"/>
      <c r="BS236" s="324"/>
      <c r="BT236" s="324"/>
      <c r="BU236" s="324"/>
      <c r="BV236" s="324"/>
      <c r="BW236" s="324"/>
      <c r="BX236" s="324"/>
      <c r="BY236" s="324"/>
      <c r="BZ236" s="324"/>
      <c r="CA236" s="324"/>
      <c r="CB236" s="324"/>
      <c r="CC236" s="326"/>
      <c r="CD236" s="326"/>
      <c r="CE236" s="326"/>
      <c r="CF236" s="326"/>
      <c r="CG236" s="326"/>
      <c r="CH236" s="326"/>
      <c r="CI236" s="326"/>
      <c r="CJ236" s="326"/>
      <c r="CK236" s="326"/>
      <c r="CL236" s="326"/>
      <c r="CM236" s="326"/>
      <c r="CN236" s="326"/>
      <c r="CO236" s="326"/>
      <c r="CP236" s="326"/>
      <c r="CQ236" s="326"/>
      <c r="CR236" s="326"/>
      <c r="CS236" s="326"/>
      <c r="CT236" s="326"/>
      <c r="CU236" s="326"/>
      <c r="CV236" s="326"/>
      <c r="CW236" s="326"/>
      <c r="CX236" s="326"/>
      <c r="CY236" s="326"/>
      <c r="CZ236" s="326"/>
      <c r="DA236" s="326"/>
      <c r="DB236" s="326"/>
      <c r="DC236" s="326"/>
      <c r="DD236" s="326"/>
      <c r="DE236" s="326"/>
      <c r="DF236" s="326"/>
      <c r="DG236" s="326"/>
      <c r="DH236" s="326"/>
      <c r="DI236" s="326"/>
      <c r="DJ236" s="326"/>
      <c r="DK236" s="326"/>
      <c r="DL236" s="326"/>
      <c r="DM236" s="326"/>
      <c r="DN236" s="326"/>
      <c r="DO236" s="326"/>
      <c r="DP236" s="326"/>
      <c r="DQ236" s="326"/>
    </row>
    <row r="237" s="309" customFormat="1" customHeight="1" spans="3:121">
      <c r="C237" s="328"/>
      <c r="D237" s="329"/>
      <c r="E237" s="329"/>
      <c r="G237" s="330"/>
      <c r="H237" s="331"/>
      <c r="I237" s="398"/>
      <c r="J237" s="399"/>
      <c r="K237" s="322"/>
      <c r="L237" s="322"/>
      <c r="M237" s="323"/>
      <c r="N237" s="323"/>
      <c r="O237" s="322"/>
      <c r="P237" s="322"/>
      <c r="Q237" s="323"/>
      <c r="S237" s="324"/>
      <c r="T237" s="324"/>
      <c r="U237" s="324"/>
      <c r="V237" s="324"/>
      <c r="W237" s="324"/>
      <c r="X237" s="324"/>
      <c r="Y237" s="324"/>
      <c r="Z237" s="324"/>
      <c r="AA237" s="324"/>
      <c r="AB237" s="325"/>
      <c r="AC237" s="324"/>
      <c r="AD237" s="324"/>
      <c r="AE237" s="324"/>
      <c r="AF237" s="324"/>
      <c r="AG237" s="324"/>
      <c r="AH237" s="324"/>
      <c r="AI237" s="324"/>
      <c r="AJ237" s="324"/>
      <c r="AK237" s="324"/>
      <c r="AL237" s="324"/>
      <c r="AM237" s="324"/>
      <c r="AN237" s="324"/>
      <c r="AO237" s="324"/>
      <c r="AP237" s="324"/>
      <c r="AQ237" s="324"/>
      <c r="AR237" s="324"/>
      <c r="AS237" s="324"/>
      <c r="AT237" s="324"/>
      <c r="AU237" s="324"/>
      <c r="AV237" s="324"/>
      <c r="AW237" s="324"/>
      <c r="AX237" s="324"/>
      <c r="AY237" s="324"/>
      <c r="AZ237" s="324"/>
      <c r="BA237" s="324"/>
      <c r="BB237" s="324"/>
      <c r="BC237" s="324"/>
      <c r="BD237" s="324"/>
      <c r="BE237" s="324"/>
      <c r="BF237" s="324"/>
      <c r="BG237" s="324"/>
      <c r="BH237" s="324"/>
      <c r="BI237" s="324"/>
      <c r="BJ237" s="324"/>
      <c r="BK237" s="324"/>
      <c r="BL237" s="324"/>
      <c r="BM237" s="324"/>
      <c r="BN237" s="324"/>
      <c r="BO237" s="324"/>
      <c r="BP237" s="324"/>
      <c r="BQ237" s="324"/>
      <c r="BR237" s="324"/>
      <c r="BS237" s="324"/>
      <c r="BT237" s="324"/>
      <c r="BU237" s="324"/>
      <c r="BV237" s="324"/>
      <c r="BW237" s="324"/>
      <c r="BX237" s="324"/>
      <c r="BY237" s="324"/>
      <c r="BZ237" s="324"/>
      <c r="CA237" s="324"/>
      <c r="CB237" s="324"/>
      <c r="CC237" s="326"/>
      <c r="CD237" s="326"/>
      <c r="CE237" s="326"/>
      <c r="CF237" s="326"/>
      <c r="CG237" s="326"/>
      <c r="CH237" s="326"/>
      <c r="CI237" s="326"/>
      <c r="CJ237" s="326"/>
      <c r="CK237" s="326"/>
      <c r="CL237" s="326"/>
      <c r="CM237" s="326"/>
      <c r="CN237" s="326"/>
      <c r="CO237" s="326"/>
      <c r="CP237" s="326"/>
      <c r="CQ237" s="326"/>
      <c r="CR237" s="326"/>
      <c r="CS237" s="326"/>
      <c r="CT237" s="326"/>
      <c r="CU237" s="326"/>
      <c r="CV237" s="326"/>
      <c r="CW237" s="326"/>
      <c r="CX237" s="326"/>
      <c r="CY237" s="326"/>
      <c r="CZ237" s="326"/>
      <c r="DA237" s="326"/>
      <c r="DB237" s="326"/>
      <c r="DC237" s="326"/>
      <c r="DD237" s="326"/>
      <c r="DE237" s="326"/>
      <c r="DF237" s="326"/>
      <c r="DG237" s="326"/>
      <c r="DH237" s="326"/>
      <c r="DI237" s="326"/>
      <c r="DJ237" s="326"/>
      <c r="DK237" s="326"/>
      <c r="DL237" s="326"/>
      <c r="DM237" s="326"/>
      <c r="DN237" s="326"/>
      <c r="DO237" s="326"/>
      <c r="DP237" s="326"/>
      <c r="DQ237" s="326"/>
    </row>
    <row r="238" s="309" customFormat="1" customHeight="1" spans="3:121">
      <c r="C238" s="328"/>
      <c r="D238" s="329"/>
      <c r="E238" s="329"/>
      <c r="G238" s="330"/>
      <c r="H238" s="331"/>
      <c r="I238" s="398"/>
      <c r="J238" s="399"/>
      <c r="K238" s="322"/>
      <c r="L238" s="322"/>
      <c r="M238" s="323"/>
      <c r="N238" s="323"/>
      <c r="O238" s="322"/>
      <c r="P238" s="322"/>
      <c r="Q238" s="323"/>
      <c r="S238" s="324"/>
      <c r="T238" s="324"/>
      <c r="U238" s="324"/>
      <c r="V238" s="324"/>
      <c r="W238" s="324"/>
      <c r="X238" s="324"/>
      <c r="Y238" s="324"/>
      <c r="Z238" s="324"/>
      <c r="AA238" s="324"/>
      <c r="AB238" s="325"/>
      <c r="AC238" s="324"/>
      <c r="AD238" s="324"/>
      <c r="AE238" s="324"/>
      <c r="AF238" s="324"/>
      <c r="AG238" s="324"/>
      <c r="AH238" s="324"/>
      <c r="AI238" s="324"/>
      <c r="AJ238" s="324"/>
      <c r="AK238" s="324"/>
      <c r="AL238" s="324"/>
      <c r="AM238" s="324"/>
      <c r="AN238" s="324"/>
      <c r="AO238" s="324"/>
      <c r="AP238" s="324"/>
      <c r="AQ238" s="324"/>
      <c r="AR238" s="324"/>
      <c r="AS238" s="324"/>
      <c r="AT238" s="324"/>
      <c r="AU238" s="324"/>
      <c r="AV238" s="324"/>
      <c r="AW238" s="324"/>
      <c r="AX238" s="324"/>
      <c r="AY238" s="324"/>
      <c r="AZ238" s="324"/>
      <c r="BA238" s="324"/>
      <c r="BB238" s="324"/>
      <c r="BC238" s="324"/>
      <c r="BD238" s="324"/>
      <c r="BE238" s="324"/>
      <c r="BF238" s="324"/>
      <c r="BG238" s="324"/>
      <c r="BH238" s="324"/>
      <c r="BI238" s="324"/>
      <c r="BJ238" s="324"/>
      <c r="BK238" s="324"/>
      <c r="BL238" s="324"/>
      <c r="BM238" s="324"/>
      <c r="BN238" s="324"/>
      <c r="BO238" s="324"/>
      <c r="BP238" s="324"/>
      <c r="BQ238" s="324"/>
      <c r="BR238" s="324"/>
      <c r="BS238" s="324"/>
      <c r="BT238" s="324"/>
      <c r="BU238" s="324"/>
      <c r="BV238" s="324"/>
      <c r="BW238" s="324"/>
      <c r="BX238" s="324"/>
      <c r="BY238" s="324"/>
      <c r="BZ238" s="324"/>
      <c r="CA238" s="324"/>
      <c r="CB238" s="324"/>
      <c r="CC238" s="326"/>
      <c r="CD238" s="326"/>
      <c r="CE238" s="326"/>
      <c r="CF238" s="326"/>
      <c r="CG238" s="326"/>
      <c r="CH238" s="326"/>
      <c r="CI238" s="326"/>
      <c r="CJ238" s="326"/>
      <c r="CK238" s="326"/>
      <c r="CL238" s="326"/>
      <c r="CM238" s="326"/>
      <c r="CN238" s="326"/>
      <c r="CO238" s="326"/>
      <c r="CP238" s="326"/>
      <c r="CQ238" s="326"/>
      <c r="CR238" s="326"/>
      <c r="CS238" s="326"/>
      <c r="CT238" s="326"/>
      <c r="CU238" s="326"/>
      <c r="CV238" s="326"/>
      <c r="CW238" s="326"/>
      <c r="CX238" s="326"/>
      <c r="CY238" s="326"/>
      <c r="CZ238" s="326"/>
      <c r="DA238" s="326"/>
      <c r="DB238" s="326"/>
      <c r="DC238" s="326"/>
      <c r="DD238" s="326"/>
      <c r="DE238" s="326"/>
      <c r="DF238" s="326"/>
      <c r="DG238" s="326"/>
      <c r="DH238" s="326"/>
      <c r="DI238" s="326"/>
      <c r="DJ238" s="326"/>
      <c r="DK238" s="326"/>
      <c r="DL238" s="326"/>
      <c r="DM238" s="326"/>
      <c r="DN238" s="326"/>
      <c r="DO238" s="326"/>
      <c r="DP238" s="326"/>
      <c r="DQ238" s="326"/>
    </row>
    <row r="239" s="309" customFormat="1" customHeight="1" spans="3:121">
      <c r="C239" s="328"/>
      <c r="D239" s="329"/>
      <c r="E239" s="329"/>
      <c r="G239" s="330"/>
      <c r="H239" s="331"/>
      <c r="I239" s="398"/>
      <c r="J239" s="399"/>
      <c r="K239" s="322"/>
      <c r="L239" s="322"/>
      <c r="M239" s="323"/>
      <c r="N239" s="323"/>
      <c r="O239" s="322"/>
      <c r="P239" s="322"/>
      <c r="Q239" s="323"/>
      <c r="S239" s="324"/>
      <c r="T239" s="324"/>
      <c r="U239" s="324"/>
      <c r="V239" s="324"/>
      <c r="W239" s="324"/>
      <c r="X239" s="324"/>
      <c r="Y239" s="324"/>
      <c r="Z239" s="324"/>
      <c r="AA239" s="324"/>
      <c r="AB239" s="325"/>
      <c r="AC239" s="324"/>
      <c r="AD239" s="324"/>
      <c r="AE239" s="324"/>
      <c r="AF239" s="324"/>
      <c r="AG239" s="324"/>
      <c r="AH239" s="324"/>
      <c r="AI239" s="324"/>
      <c r="AJ239" s="324"/>
      <c r="AK239" s="324"/>
      <c r="AL239" s="324"/>
      <c r="AM239" s="324"/>
      <c r="AN239" s="324"/>
      <c r="AO239" s="324"/>
      <c r="AP239" s="324"/>
      <c r="AQ239" s="324"/>
      <c r="AR239" s="324"/>
      <c r="AS239" s="324"/>
      <c r="AT239" s="324"/>
      <c r="AU239" s="324"/>
      <c r="AV239" s="324"/>
      <c r="AW239" s="324"/>
      <c r="AX239" s="324"/>
      <c r="AY239" s="324"/>
      <c r="AZ239" s="324"/>
      <c r="BA239" s="324"/>
      <c r="BB239" s="324"/>
      <c r="BC239" s="324"/>
      <c r="BD239" s="324"/>
      <c r="BE239" s="324"/>
      <c r="BF239" s="324"/>
      <c r="BG239" s="324"/>
      <c r="BH239" s="324"/>
      <c r="BI239" s="324"/>
      <c r="BJ239" s="324"/>
      <c r="BK239" s="324"/>
      <c r="BL239" s="324"/>
      <c r="BM239" s="324"/>
      <c r="BN239" s="324"/>
      <c r="BO239" s="324"/>
      <c r="BP239" s="324"/>
      <c r="BQ239" s="324"/>
      <c r="BR239" s="324"/>
      <c r="BS239" s="324"/>
      <c r="BT239" s="324"/>
      <c r="BU239" s="324"/>
      <c r="BV239" s="324"/>
      <c r="BW239" s="324"/>
      <c r="BX239" s="324"/>
      <c r="BY239" s="324"/>
      <c r="BZ239" s="324"/>
      <c r="CA239" s="324"/>
      <c r="CB239" s="324"/>
      <c r="CC239" s="326"/>
      <c r="CD239" s="326"/>
      <c r="CE239" s="326"/>
      <c r="CF239" s="326"/>
      <c r="CG239" s="326"/>
      <c r="CH239" s="326"/>
      <c r="CI239" s="326"/>
      <c r="CJ239" s="326"/>
      <c r="CK239" s="326"/>
      <c r="CL239" s="326"/>
      <c r="CM239" s="326"/>
      <c r="CN239" s="326"/>
      <c r="CO239" s="326"/>
      <c r="CP239" s="326"/>
      <c r="CQ239" s="326"/>
      <c r="CR239" s="326"/>
      <c r="CS239" s="326"/>
      <c r="CT239" s="326"/>
      <c r="CU239" s="326"/>
      <c r="CV239" s="326"/>
      <c r="CW239" s="326"/>
      <c r="CX239" s="326"/>
      <c r="CY239" s="326"/>
      <c r="CZ239" s="326"/>
      <c r="DA239" s="326"/>
      <c r="DB239" s="326"/>
      <c r="DC239" s="326"/>
      <c r="DD239" s="326"/>
      <c r="DE239" s="326"/>
      <c r="DF239" s="326"/>
      <c r="DG239" s="326"/>
      <c r="DH239" s="326"/>
      <c r="DI239" s="326"/>
      <c r="DJ239" s="326"/>
      <c r="DK239" s="326"/>
      <c r="DL239" s="326"/>
      <c r="DM239" s="326"/>
      <c r="DN239" s="326"/>
      <c r="DO239" s="326"/>
      <c r="DP239" s="326"/>
      <c r="DQ239" s="326"/>
    </row>
    <row r="240" s="309" customFormat="1" customHeight="1" spans="3:121">
      <c r="C240" s="328"/>
      <c r="D240" s="329"/>
      <c r="E240" s="329"/>
      <c r="G240" s="330"/>
      <c r="H240" s="331"/>
      <c r="I240" s="398"/>
      <c r="J240" s="399"/>
      <c r="K240" s="322"/>
      <c r="L240" s="322"/>
      <c r="M240" s="323"/>
      <c r="N240" s="323"/>
      <c r="O240" s="322"/>
      <c r="P240" s="322"/>
      <c r="Q240" s="323"/>
      <c r="S240" s="324"/>
      <c r="T240" s="324"/>
      <c r="U240" s="324"/>
      <c r="V240" s="324"/>
      <c r="W240" s="324"/>
      <c r="X240" s="324"/>
      <c r="Y240" s="324"/>
      <c r="Z240" s="324"/>
      <c r="AA240" s="324"/>
      <c r="AB240" s="325"/>
      <c r="AC240" s="324"/>
      <c r="AD240" s="324"/>
      <c r="AE240" s="324"/>
      <c r="AF240" s="324"/>
      <c r="AG240" s="324"/>
      <c r="AH240" s="324"/>
      <c r="AI240" s="324"/>
      <c r="AJ240" s="324"/>
      <c r="AK240" s="324"/>
      <c r="AL240" s="324"/>
      <c r="AM240" s="324"/>
      <c r="AN240" s="324"/>
      <c r="AO240" s="324"/>
      <c r="AP240" s="324"/>
      <c r="AQ240" s="324"/>
      <c r="AR240" s="324"/>
      <c r="AS240" s="324"/>
      <c r="AT240" s="324"/>
      <c r="AU240" s="324"/>
      <c r="AV240" s="324"/>
      <c r="AW240" s="324"/>
      <c r="AX240" s="324"/>
      <c r="AY240" s="324"/>
      <c r="AZ240" s="324"/>
      <c r="BA240" s="324"/>
      <c r="BB240" s="324"/>
      <c r="BC240" s="324"/>
      <c r="BD240" s="324"/>
      <c r="BE240" s="324"/>
      <c r="BF240" s="324"/>
      <c r="BG240" s="324"/>
      <c r="BH240" s="324"/>
      <c r="BI240" s="324"/>
      <c r="BJ240" s="324"/>
      <c r="BK240" s="324"/>
      <c r="BL240" s="324"/>
      <c r="BM240" s="324"/>
      <c r="BN240" s="324"/>
      <c r="BO240" s="324"/>
      <c r="BP240" s="324"/>
      <c r="BQ240" s="324"/>
      <c r="BR240" s="324"/>
      <c r="BS240" s="324"/>
      <c r="BT240" s="324"/>
      <c r="BU240" s="324"/>
      <c r="BV240" s="324"/>
      <c r="BW240" s="324"/>
      <c r="BX240" s="324"/>
      <c r="BY240" s="324"/>
      <c r="BZ240" s="324"/>
      <c r="CA240" s="324"/>
      <c r="CB240" s="324"/>
      <c r="CC240" s="326"/>
      <c r="CD240" s="326"/>
      <c r="CE240" s="326"/>
      <c r="CF240" s="326"/>
      <c r="CG240" s="326"/>
      <c r="CH240" s="326"/>
      <c r="CI240" s="326"/>
      <c r="CJ240" s="326"/>
      <c r="CK240" s="326"/>
      <c r="CL240" s="326"/>
      <c r="CM240" s="326"/>
      <c r="CN240" s="326"/>
      <c r="CO240" s="326"/>
      <c r="CP240" s="326"/>
      <c r="CQ240" s="326"/>
      <c r="CR240" s="326"/>
      <c r="CS240" s="326"/>
      <c r="CT240" s="326"/>
      <c r="CU240" s="326"/>
      <c r="CV240" s="326"/>
      <c r="CW240" s="326"/>
      <c r="CX240" s="326"/>
      <c r="CY240" s="326"/>
      <c r="CZ240" s="326"/>
      <c r="DA240" s="326"/>
      <c r="DB240" s="326"/>
      <c r="DC240" s="326"/>
      <c r="DD240" s="326"/>
      <c r="DE240" s="326"/>
      <c r="DF240" s="326"/>
      <c r="DG240" s="326"/>
      <c r="DH240" s="326"/>
      <c r="DI240" s="326"/>
      <c r="DJ240" s="326"/>
      <c r="DK240" s="326"/>
      <c r="DL240" s="326"/>
      <c r="DM240" s="326"/>
      <c r="DN240" s="326"/>
      <c r="DO240" s="326"/>
      <c r="DP240" s="326"/>
      <c r="DQ240" s="326"/>
    </row>
    <row r="241" s="309" customFormat="1" customHeight="1" spans="3:121">
      <c r="C241" s="328"/>
      <c r="D241" s="329"/>
      <c r="E241" s="329"/>
      <c r="G241" s="330"/>
      <c r="H241" s="331"/>
      <c r="I241" s="398"/>
      <c r="J241" s="399"/>
      <c r="K241" s="322"/>
      <c r="L241" s="322"/>
      <c r="M241" s="323"/>
      <c r="N241" s="323"/>
      <c r="O241" s="322"/>
      <c r="P241" s="322"/>
      <c r="Q241" s="323"/>
      <c r="S241" s="324"/>
      <c r="T241" s="324"/>
      <c r="U241" s="324"/>
      <c r="V241" s="324"/>
      <c r="W241" s="324"/>
      <c r="X241" s="324"/>
      <c r="Y241" s="324"/>
      <c r="Z241" s="324"/>
      <c r="AA241" s="324"/>
      <c r="AB241" s="325"/>
      <c r="AC241" s="324"/>
      <c r="AD241" s="324"/>
      <c r="AE241" s="324"/>
      <c r="AF241" s="324"/>
      <c r="AG241" s="324"/>
      <c r="AH241" s="324"/>
      <c r="AI241" s="324"/>
      <c r="AJ241" s="324"/>
      <c r="AK241" s="324"/>
      <c r="AL241" s="324"/>
      <c r="AM241" s="324"/>
      <c r="AN241" s="324"/>
      <c r="AO241" s="324"/>
      <c r="AP241" s="324"/>
      <c r="AQ241" s="324"/>
      <c r="AR241" s="324"/>
      <c r="AS241" s="324"/>
      <c r="AT241" s="324"/>
      <c r="AU241" s="324"/>
      <c r="AV241" s="324"/>
      <c r="AW241" s="324"/>
      <c r="AX241" s="324"/>
      <c r="AY241" s="324"/>
      <c r="AZ241" s="324"/>
      <c r="BA241" s="324"/>
      <c r="BB241" s="324"/>
      <c r="BC241" s="324"/>
      <c r="BD241" s="324"/>
      <c r="BE241" s="324"/>
      <c r="BF241" s="324"/>
      <c r="BG241" s="324"/>
      <c r="BH241" s="324"/>
      <c r="BI241" s="324"/>
      <c r="BJ241" s="324"/>
      <c r="BK241" s="324"/>
      <c r="BL241" s="324"/>
      <c r="BM241" s="324"/>
      <c r="BN241" s="324"/>
      <c r="BO241" s="324"/>
      <c r="BP241" s="324"/>
      <c r="BQ241" s="324"/>
      <c r="BR241" s="324"/>
      <c r="BS241" s="324"/>
      <c r="BT241" s="324"/>
      <c r="BU241" s="324"/>
      <c r="BV241" s="324"/>
      <c r="BW241" s="324"/>
      <c r="BX241" s="324"/>
      <c r="BY241" s="324"/>
      <c r="BZ241" s="324"/>
      <c r="CA241" s="324"/>
      <c r="CB241" s="324"/>
      <c r="CC241" s="326"/>
      <c r="CD241" s="326"/>
      <c r="CE241" s="326"/>
      <c r="CF241" s="326"/>
      <c r="CG241" s="326"/>
      <c r="CH241" s="326"/>
      <c r="CI241" s="326"/>
      <c r="CJ241" s="326"/>
      <c r="CK241" s="326"/>
      <c r="CL241" s="326"/>
      <c r="CM241" s="326"/>
      <c r="CN241" s="326"/>
      <c r="CO241" s="326"/>
      <c r="CP241" s="326"/>
      <c r="CQ241" s="326"/>
      <c r="CR241" s="326"/>
      <c r="CS241" s="326"/>
      <c r="CT241" s="326"/>
      <c r="CU241" s="326"/>
      <c r="CV241" s="326"/>
      <c r="CW241" s="326"/>
      <c r="CX241" s="326"/>
      <c r="CY241" s="326"/>
      <c r="CZ241" s="326"/>
      <c r="DA241" s="326"/>
      <c r="DB241" s="326"/>
      <c r="DC241" s="326"/>
      <c r="DD241" s="326"/>
      <c r="DE241" s="326"/>
      <c r="DF241" s="326"/>
      <c r="DG241" s="326"/>
      <c r="DH241" s="326"/>
      <c r="DI241" s="326"/>
      <c r="DJ241" s="326"/>
      <c r="DK241" s="326"/>
      <c r="DL241" s="326"/>
      <c r="DM241" s="326"/>
      <c r="DN241" s="326"/>
      <c r="DO241" s="326"/>
      <c r="DP241" s="326"/>
      <c r="DQ241" s="326"/>
    </row>
    <row r="242" s="309" customFormat="1" customHeight="1" spans="3:121">
      <c r="C242" s="328"/>
      <c r="D242" s="329"/>
      <c r="E242" s="329"/>
      <c r="G242" s="330"/>
      <c r="H242" s="331"/>
      <c r="I242" s="398"/>
      <c r="J242" s="399"/>
      <c r="K242" s="322"/>
      <c r="L242" s="322"/>
      <c r="M242" s="323"/>
      <c r="N242" s="323"/>
      <c r="O242" s="322"/>
      <c r="P242" s="322"/>
      <c r="Q242" s="323"/>
      <c r="S242" s="324"/>
      <c r="T242" s="324"/>
      <c r="U242" s="324"/>
      <c r="V242" s="324"/>
      <c r="W242" s="324"/>
      <c r="X242" s="324"/>
      <c r="Y242" s="324"/>
      <c r="Z242" s="324"/>
      <c r="AA242" s="324"/>
      <c r="AB242" s="325"/>
      <c r="AC242" s="324"/>
      <c r="AD242" s="324"/>
      <c r="AE242" s="324"/>
      <c r="AF242" s="324"/>
      <c r="AG242" s="324"/>
      <c r="AH242" s="324"/>
      <c r="AI242" s="324"/>
      <c r="AJ242" s="324"/>
      <c r="AK242" s="324"/>
      <c r="AL242" s="324"/>
      <c r="AM242" s="324"/>
      <c r="AN242" s="324"/>
      <c r="AO242" s="324"/>
      <c r="AP242" s="324"/>
      <c r="AQ242" s="324"/>
      <c r="AR242" s="324"/>
      <c r="AS242" s="324"/>
      <c r="AT242" s="324"/>
      <c r="AU242" s="324"/>
      <c r="AV242" s="324"/>
      <c r="AW242" s="324"/>
      <c r="AX242" s="324"/>
      <c r="AY242" s="324"/>
      <c r="AZ242" s="324"/>
      <c r="BA242" s="324"/>
      <c r="BB242" s="324"/>
      <c r="BC242" s="324"/>
      <c r="BD242" s="324"/>
      <c r="BE242" s="324"/>
      <c r="BF242" s="324"/>
      <c r="BG242" s="324"/>
      <c r="BH242" s="324"/>
      <c r="BI242" s="324"/>
      <c r="BJ242" s="324"/>
      <c r="BK242" s="324"/>
      <c r="BL242" s="324"/>
      <c r="BM242" s="324"/>
      <c r="BN242" s="324"/>
      <c r="BO242" s="324"/>
      <c r="BP242" s="324"/>
      <c r="BQ242" s="324"/>
      <c r="BR242" s="324"/>
      <c r="BS242" s="324"/>
      <c r="BT242" s="324"/>
      <c r="BU242" s="324"/>
      <c r="BV242" s="324"/>
      <c r="BW242" s="324"/>
      <c r="BX242" s="324"/>
      <c r="BY242" s="324"/>
      <c r="BZ242" s="324"/>
      <c r="CA242" s="324"/>
      <c r="CB242" s="324"/>
      <c r="CC242" s="326"/>
      <c r="CD242" s="326"/>
      <c r="CE242" s="326"/>
      <c r="CF242" s="326"/>
      <c r="CG242" s="326"/>
      <c r="CH242" s="326"/>
      <c r="CI242" s="326"/>
      <c r="CJ242" s="326"/>
      <c r="CK242" s="326"/>
      <c r="CL242" s="326"/>
      <c r="CM242" s="326"/>
      <c r="CN242" s="326"/>
      <c r="CO242" s="326"/>
      <c r="CP242" s="326"/>
      <c r="CQ242" s="326"/>
      <c r="CR242" s="326"/>
      <c r="CS242" s="326"/>
      <c r="CT242" s="326"/>
      <c r="CU242" s="326"/>
      <c r="CV242" s="326"/>
      <c r="CW242" s="326"/>
      <c r="CX242" s="326"/>
      <c r="CY242" s="326"/>
      <c r="CZ242" s="326"/>
      <c r="DA242" s="326"/>
      <c r="DB242" s="326"/>
      <c r="DC242" s="326"/>
      <c r="DD242" s="326"/>
      <c r="DE242" s="326"/>
      <c r="DF242" s="326"/>
      <c r="DG242" s="326"/>
      <c r="DH242" s="326"/>
      <c r="DI242" s="326"/>
      <c r="DJ242" s="326"/>
      <c r="DK242" s="326"/>
      <c r="DL242" s="326"/>
      <c r="DM242" s="326"/>
      <c r="DN242" s="326"/>
      <c r="DO242" s="326"/>
      <c r="DP242" s="326"/>
      <c r="DQ242" s="326"/>
    </row>
    <row r="243" s="309" customFormat="1" customHeight="1" spans="3:121">
      <c r="C243" s="328"/>
      <c r="D243" s="329"/>
      <c r="E243" s="329"/>
      <c r="G243" s="330"/>
      <c r="H243" s="331"/>
      <c r="I243" s="398"/>
      <c r="J243" s="399"/>
      <c r="K243" s="322"/>
      <c r="L243" s="322"/>
      <c r="M243" s="323"/>
      <c r="N243" s="323"/>
      <c r="O243" s="322"/>
      <c r="P243" s="322"/>
      <c r="Q243" s="323"/>
      <c r="S243" s="324"/>
      <c r="T243" s="324"/>
      <c r="U243" s="324"/>
      <c r="V243" s="324"/>
      <c r="W243" s="324"/>
      <c r="X243" s="324"/>
      <c r="Y243" s="324"/>
      <c r="Z243" s="324"/>
      <c r="AA243" s="324"/>
      <c r="AB243" s="325"/>
      <c r="AC243" s="324"/>
      <c r="AD243" s="324"/>
      <c r="AE243" s="324"/>
      <c r="AF243" s="324"/>
      <c r="AG243" s="324"/>
      <c r="AH243" s="324"/>
      <c r="AI243" s="324"/>
      <c r="AJ243" s="324"/>
      <c r="AK243" s="324"/>
      <c r="AL243" s="324"/>
      <c r="AM243" s="324"/>
      <c r="AN243" s="324"/>
      <c r="AO243" s="324"/>
      <c r="AP243" s="324"/>
      <c r="AQ243" s="324"/>
      <c r="AR243" s="324"/>
      <c r="AS243" s="324"/>
      <c r="AT243" s="324"/>
      <c r="AU243" s="324"/>
      <c r="AV243" s="324"/>
      <c r="AW243" s="324"/>
      <c r="AX243" s="324"/>
      <c r="AY243" s="324"/>
      <c r="AZ243" s="324"/>
      <c r="BA243" s="324"/>
      <c r="BB243" s="324"/>
      <c r="BC243" s="324"/>
      <c r="BD243" s="324"/>
      <c r="BE243" s="324"/>
      <c r="BF243" s="324"/>
      <c r="BG243" s="324"/>
      <c r="BH243" s="324"/>
      <c r="BI243" s="324"/>
      <c r="BJ243" s="324"/>
      <c r="BK243" s="324"/>
      <c r="BL243" s="324"/>
      <c r="BM243" s="324"/>
      <c r="BN243" s="324"/>
      <c r="BO243" s="324"/>
      <c r="BP243" s="324"/>
      <c r="BQ243" s="324"/>
      <c r="BR243" s="324"/>
      <c r="BS243" s="324"/>
      <c r="BT243" s="324"/>
      <c r="BU243" s="324"/>
      <c r="BV243" s="324"/>
      <c r="BW243" s="324"/>
      <c r="BX243" s="324"/>
      <c r="BY243" s="324"/>
      <c r="BZ243" s="324"/>
      <c r="CA243" s="324"/>
      <c r="CB243" s="324"/>
      <c r="CC243" s="326"/>
      <c r="CD243" s="326"/>
      <c r="CE243" s="326"/>
      <c r="CF243" s="326"/>
      <c r="CG243" s="326"/>
      <c r="CH243" s="326"/>
      <c r="CI243" s="326"/>
      <c r="CJ243" s="326"/>
      <c r="CK243" s="326"/>
      <c r="CL243" s="326"/>
      <c r="CM243" s="326"/>
      <c r="CN243" s="326"/>
      <c r="CO243" s="326"/>
      <c r="CP243" s="326"/>
      <c r="CQ243" s="326"/>
      <c r="CR243" s="326"/>
      <c r="CS243" s="326"/>
      <c r="CT243" s="326"/>
      <c r="CU243" s="326"/>
      <c r="CV243" s="326"/>
      <c r="CW243" s="326"/>
      <c r="CX243" s="326"/>
      <c r="CY243" s="326"/>
      <c r="CZ243" s="326"/>
      <c r="DA243" s="326"/>
      <c r="DB243" s="326"/>
      <c r="DC243" s="326"/>
      <c r="DD243" s="326"/>
      <c r="DE243" s="326"/>
      <c r="DF243" s="326"/>
      <c r="DG243" s="326"/>
      <c r="DH243" s="326"/>
      <c r="DI243" s="326"/>
      <c r="DJ243" s="326"/>
      <c r="DK243" s="326"/>
      <c r="DL243" s="326"/>
      <c r="DM243" s="326"/>
      <c r="DN243" s="326"/>
      <c r="DO243" s="326"/>
      <c r="DP243" s="326"/>
      <c r="DQ243" s="326"/>
    </row>
    <row r="244" s="309" customFormat="1" customHeight="1" spans="3:121">
      <c r="C244" s="328"/>
      <c r="D244" s="329"/>
      <c r="E244" s="329"/>
      <c r="G244" s="330"/>
      <c r="H244" s="331"/>
      <c r="I244" s="398"/>
      <c r="J244" s="399"/>
      <c r="K244" s="322"/>
      <c r="L244" s="322"/>
      <c r="M244" s="323"/>
      <c r="N244" s="323"/>
      <c r="O244" s="322"/>
      <c r="P244" s="322"/>
      <c r="Q244" s="323"/>
      <c r="S244" s="324"/>
      <c r="T244" s="324"/>
      <c r="U244" s="324"/>
      <c r="V244" s="324"/>
      <c r="W244" s="324"/>
      <c r="X244" s="324"/>
      <c r="Y244" s="324"/>
      <c r="Z244" s="324"/>
      <c r="AA244" s="324"/>
      <c r="AB244" s="325"/>
      <c r="AC244" s="324"/>
      <c r="AD244" s="324"/>
      <c r="AE244" s="324"/>
      <c r="AF244" s="324"/>
      <c r="AG244" s="324"/>
      <c r="AH244" s="324"/>
      <c r="AI244" s="324"/>
      <c r="AJ244" s="324"/>
      <c r="AK244" s="324"/>
      <c r="AL244" s="324"/>
      <c r="AM244" s="324"/>
      <c r="AN244" s="324"/>
      <c r="AO244" s="324"/>
      <c r="AP244" s="324"/>
      <c r="AQ244" s="324"/>
      <c r="AR244" s="324"/>
      <c r="AS244" s="324"/>
      <c r="AT244" s="324"/>
      <c r="AU244" s="324"/>
      <c r="AV244" s="324"/>
      <c r="AW244" s="324"/>
      <c r="AX244" s="324"/>
      <c r="AY244" s="324"/>
      <c r="AZ244" s="324"/>
      <c r="BA244" s="324"/>
      <c r="BB244" s="324"/>
      <c r="BC244" s="324"/>
      <c r="BD244" s="324"/>
      <c r="BE244" s="324"/>
      <c r="BF244" s="324"/>
      <c r="BG244" s="324"/>
      <c r="BH244" s="324"/>
      <c r="BI244" s="324"/>
      <c r="BJ244" s="324"/>
      <c r="BK244" s="324"/>
      <c r="BL244" s="324"/>
      <c r="BM244" s="324"/>
      <c r="BN244" s="324"/>
      <c r="BO244" s="324"/>
      <c r="BP244" s="324"/>
      <c r="BQ244" s="324"/>
      <c r="BR244" s="324"/>
      <c r="BS244" s="324"/>
      <c r="BT244" s="324"/>
      <c r="BU244" s="324"/>
      <c r="BV244" s="324"/>
      <c r="BW244" s="324"/>
      <c r="BX244" s="324"/>
      <c r="BY244" s="324"/>
      <c r="BZ244" s="324"/>
      <c r="CA244" s="324"/>
      <c r="CB244" s="324"/>
      <c r="CC244" s="326"/>
      <c r="CD244" s="326"/>
      <c r="CE244" s="326"/>
      <c r="CF244" s="326"/>
      <c r="CG244" s="326"/>
      <c r="CH244" s="326"/>
      <c r="CI244" s="326"/>
      <c r="CJ244" s="326"/>
      <c r="CK244" s="326"/>
      <c r="CL244" s="326"/>
      <c r="CM244" s="326"/>
      <c r="CN244" s="326"/>
      <c r="CO244" s="326"/>
      <c r="CP244" s="326"/>
      <c r="CQ244" s="326"/>
      <c r="CR244" s="326"/>
      <c r="CS244" s="326"/>
      <c r="CT244" s="326"/>
      <c r="CU244" s="326"/>
      <c r="CV244" s="326"/>
      <c r="CW244" s="326"/>
      <c r="CX244" s="326"/>
      <c r="CY244" s="326"/>
      <c r="CZ244" s="326"/>
      <c r="DA244" s="326"/>
      <c r="DB244" s="326"/>
      <c r="DC244" s="326"/>
      <c r="DD244" s="326"/>
      <c r="DE244" s="326"/>
      <c r="DF244" s="326"/>
      <c r="DG244" s="326"/>
      <c r="DH244" s="326"/>
      <c r="DI244" s="326"/>
      <c r="DJ244" s="326"/>
      <c r="DK244" s="326"/>
      <c r="DL244" s="326"/>
      <c r="DM244" s="326"/>
      <c r="DN244" s="326"/>
      <c r="DO244" s="326"/>
      <c r="DP244" s="326"/>
      <c r="DQ244" s="326"/>
    </row>
    <row r="245" s="309" customFormat="1" customHeight="1" spans="3:121">
      <c r="C245" s="328"/>
      <c r="D245" s="329"/>
      <c r="E245" s="329"/>
      <c r="G245" s="330"/>
      <c r="H245" s="331"/>
      <c r="I245" s="398"/>
      <c r="J245" s="399"/>
      <c r="K245" s="322"/>
      <c r="L245" s="322"/>
      <c r="M245" s="323"/>
      <c r="N245" s="323"/>
      <c r="O245" s="322"/>
      <c r="P245" s="322"/>
      <c r="Q245" s="323"/>
      <c r="S245" s="324"/>
      <c r="T245" s="324"/>
      <c r="U245" s="324"/>
      <c r="V245" s="324"/>
      <c r="W245" s="324"/>
      <c r="X245" s="324"/>
      <c r="Y245" s="324"/>
      <c r="Z245" s="324"/>
      <c r="AA245" s="324"/>
      <c r="AB245" s="325"/>
      <c r="AC245" s="324"/>
      <c r="AD245" s="324"/>
      <c r="AE245" s="324"/>
      <c r="AF245" s="324"/>
      <c r="AG245" s="324"/>
      <c r="AH245" s="324"/>
      <c r="AI245" s="324"/>
      <c r="AJ245" s="324"/>
      <c r="AK245" s="324"/>
      <c r="AL245" s="324"/>
      <c r="AM245" s="324"/>
      <c r="AN245" s="324"/>
      <c r="AO245" s="324"/>
      <c r="AP245" s="324"/>
      <c r="AQ245" s="324"/>
      <c r="AR245" s="324"/>
      <c r="AS245" s="324"/>
      <c r="AT245" s="324"/>
      <c r="AU245" s="324"/>
      <c r="AV245" s="324"/>
      <c r="AW245" s="324"/>
      <c r="AX245" s="324"/>
      <c r="AY245" s="324"/>
      <c r="AZ245" s="324"/>
      <c r="BA245" s="324"/>
      <c r="BB245" s="324"/>
      <c r="BC245" s="324"/>
      <c r="BD245" s="324"/>
      <c r="BE245" s="324"/>
      <c r="BF245" s="324"/>
      <c r="BG245" s="324"/>
      <c r="BH245" s="324"/>
      <c r="BI245" s="324"/>
      <c r="BJ245" s="324"/>
      <c r="BK245" s="324"/>
      <c r="BL245" s="324"/>
      <c r="BM245" s="324"/>
      <c r="BN245" s="324"/>
      <c r="BO245" s="324"/>
      <c r="BP245" s="324"/>
      <c r="BQ245" s="324"/>
      <c r="BR245" s="324"/>
      <c r="BS245" s="324"/>
      <c r="BT245" s="324"/>
      <c r="BU245" s="324"/>
      <c r="BV245" s="324"/>
      <c r="BW245" s="324"/>
      <c r="BX245" s="324"/>
      <c r="BY245" s="324"/>
      <c r="BZ245" s="324"/>
      <c r="CA245" s="324"/>
      <c r="CB245" s="324"/>
      <c r="CC245" s="326"/>
      <c r="CD245" s="326"/>
      <c r="CE245" s="326"/>
      <c r="CF245" s="326"/>
      <c r="CG245" s="326"/>
      <c r="CH245" s="326"/>
      <c r="CI245" s="326"/>
      <c r="CJ245" s="326"/>
      <c r="CK245" s="326"/>
      <c r="CL245" s="326"/>
      <c r="CM245" s="326"/>
      <c r="CN245" s="326"/>
      <c r="CO245" s="326"/>
      <c r="CP245" s="326"/>
      <c r="CQ245" s="326"/>
      <c r="CR245" s="326"/>
      <c r="CS245" s="326"/>
      <c r="CT245" s="326"/>
      <c r="CU245" s="326"/>
      <c r="CV245" s="326"/>
      <c r="CW245" s="326"/>
      <c r="CX245" s="326"/>
      <c r="CY245" s="326"/>
      <c r="CZ245" s="326"/>
      <c r="DA245" s="326"/>
      <c r="DB245" s="326"/>
      <c r="DC245" s="326"/>
      <c r="DD245" s="326"/>
      <c r="DE245" s="326"/>
      <c r="DF245" s="326"/>
      <c r="DG245" s="326"/>
      <c r="DH245" s="326"/>
      <c r="DI245" s="326"/>
      <c r="DJ245" s="326"/>
      <c r="DK245" s="326"/>
      <c r="DL245" s="326"/>
      <c r="DM245" s="326"/>
      <c r="DN245" s="326"/>
      <c r="DO245" s="326"/>
      <c r="DP245" s="326"/>
      <c r="DQ245" s="326"/>
    </row>
    <row r="246" s="309" customFormat="1" customHeight="1" spans="3:121">
      <c r="C246" s="328"/>
      <c r="D246" s="329"/>
      <c r="E246" s="329"/>
      <c r="G246" s="330"/>
      <c r="H246" s="331"/>
      <c r="I246" s="398"/>
      <c r="J246" s="399"/>
      <c r="K246" s="322"/>
      <c r="L246" s="322"/>
      <c r="M246" s="323"/>
      <c r="N246" s="323"/>
      <c r="O246" s="322"/>
      <c r="P246" s="322"/>
      <c r="Q246" s="323"/>
      <c r="S246" s="324"/>
      <c r="T246" s="324"/>
      <c r="U246" s="324"/>
      <c r="V246" s="324"/>
      <c r="W246" s="324"/>
      <c r="X246" s="324"/>
      <c r="Y246" s="324"/>
      <c r="Z246" s="324"/>
      <c r="AA246" s="324"/>
      <c r="AB246" s="325"/>
      <c r="AC246" s="324"/>
      <c r="AD246" s="324"/>
      <c r="AE246" s="324"/>
      <c r="AF246" s="324"/>
      <c r="AG246" s="324"/>
      <c r="AH246" s="324"/>
      <c r="AI246" s="324"/>
      <c r="AJ246" s="324"/>
      <c r="AK246" s="324"/>
      <c r="AL246" s="324"/>
      <c r="AM246" s="324"/>
      <c r="AN246" s="324"/>
      <c r="AO246" s="324"/>
      <c r="AP246" s="324"/>
      <c r="AQ246" s="324"/>
      <c r="AR246" s="324"/>
      <c r="AS246" s="324"/>
      <c r="AT246" s="324"/>
      <c r="AU246" s="324"/>
      <c r="AV246" s="324"/>
      <c r="AW246" s="324"/>
      <c r="AX246" s="324"/>
      <c r="AY246" s="324"/>
      <c r="AZ246" s="324"/>
      <c r="BA246" s="324"/>
      <c r="BB246" s="324"/>
      <c r="BC246" s="324"/>
      <c r="BD246" s="324"/>
      <c r="BE246" s="324"/>
      <c r="BF246" s="324"/>
      <c r="BG246" s="324"/>
      <c r="BH246" s="324"/>
      <c r="BI246" s="324"/>
      <c r="BJ246" s="324"/>
      <c r="BK246" s="324"/>
      <c r="BL246" s="324"/>
      <c r="BM246" s="324"/>
      <c r="BN246" s="324"/>
      <c r="BO246" s="324"/>
      <c r="BP246" s="324"/>
      <c r="BQ246" s="324"/>
      <c r="BR246" s="324"/>
      <c r="BS246" s="324"/>
      <c r="BT246" s="324"/>
      <c r="BU246" s="324"/>
      <c r="BV246" s="324"/>
      <c r="BW246" s="324"/>
      <c r="BX246" s="324"/>
      <c r="BY246" s="324"/>
      <c r="BZ246" s="324"/>
      <c r="CA246" s="324"/>
      <c r="CB246" s="324"/>
      <c r="CC246" s="326"/>
      <c r="CD246" s="326"/>
      <c r="CE246" s="326"/>
      <c r="CF246" s="326"/>
      <c r="CG246" s="326"/>
      <c r="CH246" s="326"/>
      <c r="CI246" s="326"/>
      <c r="CJ246" s="326"/>
      <c r="CK246" s="326"/>
      <c r="CL246" s="326"/>
      <c r="CM246" s="326"/>
      <c r="CN246" s="326"/>
      <c r="CO246" s="326"/>
      <c r="CP246" s="326"/>
      <c r="CQ246" s="326"/>
      <c r="CR246" s="326"/>
      <c r="CS246" s="326"/>
      <c r="CT246" s="326"/>
      <c r="CU246" s="326"/>
      <c r="CV246" s="326"/>
      <c r="CW246" s="326"/>
      <c r="CX246" s="326"/>
      <c r="CY246" s="326"/>
      <c r="CZ246" s="326"/>
      <c r="DA246" s="326"/>
      <c r="DB246" s="326"/>
      <c r="DC246" s="326"/>
      <c r="DD246" s="326"/>
      <c r="DE246" s="326"/>
      <c r="DF246" s="326"/>
      <c r="DG246" s="326"/>
      <c r="DH246" s="326"/>
      <c r="DI246" s="326"/>
      <c r="DJ246" s="326"/>
      <c r="DK246" s="326"/>
      <c r="DL246" s="326"/>
      <c r="DM246" s="326"/>
      <c r="DN246" s="326"/>
      <c r="DO246" s="326"/>
      <c r="DP246" s="326"/>
      <c r="DQ246" s="326"/>
    </row>
    <row r="247" s="309" customFormat="1" customHeight="1" spans="3:121">
      <c r="C247" s="328"/>
      <c r="D247" s="329"/>
      <c r="E247" s="329"/>
      <c r="G247" s="330"/>
      <c r="H247" s="331"/>
      <c r="I247" s="398"/>
      <c r="J247" s="399"/>
      <c r="K247" s="322"/>
      <c r="L247" s="322"/>
      <c r="M247" s="323"/>
      <c r="N247" s="323"/>
      <c r="O247" s="322"/>
      <c r="P247" s="322"/>
      <c r="Q247" s="323"/>
      <c r="S247" s="324"/>
      <c r="T247" s="324"/>
      <c r="U247" s="324"/>
      <c r="V247" s="324"/>
      <c r="W247" s="324"/>
      <c r="X247" s="324"/>
      <c r="Y247" s="324"/>
      <c r="Z247" s="324"/>
      <c r="AA247" s="324"/>
      <c r="AB247" s="325"/>
      <c r="AC247" s="324"/>
      <c r="AD247" s="324"/>
      <c r="AE247" s="324"/>
      <c r="AF247" s="324"/>
      <c r="AG247" s="324"/>
      <c r="AH247" s="324"/>
      <c r="AI247" s="324"/>
      <c r="AJ247" s="324"/>
      <c r="AK247" s="324"/>
      <c r="AL247" s="324"/>
      <c r="AM247" s="324"/>
      <c r="AN247" s="324"/>
      <c r="AO247" s="324"/>
      <c r="AP247" s="324"/>
      <c r="AQ247" s="324"/>
      <c r="AR247" s="324"/>
      <c r="AS247" s="324"/>
      <c r="AT247" s="324"/>
      <c r="AU247" s="324"/>
      <c r="AV247" s="324"/>
      <c r="AW247" s="324"/>
      <c r="AX247" s="324"/>
      <c r="AY247" s="324"/>
      <c r="AZ247" s="324"/>
      <c r="BA247" s="324"/>
      <c r="BB247" s="324"/>
      <c r="BC247" s="324"/>
      <c r="BD247" s="324"/>
      <c r="BE247" s="324"/>
      <c r="BF247" s="324"/>
      <c r="BG247" s="324"/>
      <c r="BH247" s="324"/>
      <c r="BI247" s="324"/>
      <c r="BJ247" s="324"/>
      <c r="BK247" s="324"/>
      <c r="BL247" s="324"/>
      <c r="BM247" s="324"/>
      <c r="BN247" s="324"/>
      <c r="BO247" s="324"/>
      <c r="BP247" s="324"/>
      <c r="BQ247" s="324"/>
      <c r="BR247" s="324"/>
      <c r="BS247" s="324"/>
      <c r="BT247" s="324"/>
      <c r="BU247" s="324"/>
      <c r="BV247" s="324"/>
      <c r="BW247" s="324"/>
      <c r="BX247" s="324"/>
      <c r="BY247" s="324"/>
      <c r="BZ247" s="324"/>
      <c r="CA247" s="324"/>
      <c r="CB247" s="324"/>
      <c r="CC247" s="326"/>
      <c r="CD247" s="326"/>
      <c r="CE247" s="326"/>
      <c r="CF247" s="326"/>
      <c r="CG247" s="326"/>
      <c r="CH247" s="326"/>
      <c r="CI247" s="326"/>
      <c r="CJ247" s="326"/>
      <c r="CK247" s="326"/>
      <c r="CL247" s="326"/>
      <c r="CM247" s="326"/>
      <c r="CN247" s="326"/>
      <c r="CO247" s="326"/>
      <c r="CP247" s="326"/>
      <c r="CQ247" s="326"/>
      <c r="CR247" s="326"/>
      <c r="CS247" s="326"/>
      <c r="CT247" s="326"/>
      <c r="CU247" s="326"/>
      <c r="CV247" s="326"/>
      <c r="CW247" s="326"/>
      <c r="CX247" s="326"/>
      <c r="CY247" s="326"/>
      <c r="CZ247" s="326"/>
      <c r="DA247" s="326"/>
      <c r="DB247" s="326"/>
      <c r="DC247" s="326"/>
      <c r="DD247" s="326"/>
      <c r="DE247" s="326"/>
      <c r="DF247" s="326"/>
      <c r="DG247" s="326"/>
      <c r="DH247" s="326"/>
      <c r="DI247" s="326"/>
      <c r="DJ247" s="326"/>
      <c r="DK247" s="326"/>
      <c r="DL247" s="326"/>
      <c r="DM247" s="326"/>
      <c r="DN247" s="326"/>
      <c r="DO247" s="326"/>
      <c r="DP247" s="326"/>
      <c r="DQ247" s="326"/>
    </row>
    <row r="248" s="309" customFormat="1" customHeight="1" spans="3:121">
      <c r="C248" s="328"/>
      <c r="D248" s="329"/>
      <c r="E248" s="329"/>
      <c r="G248" s="330"/>
      <c r="H248" s="331"/>
      <c r="I248" s="398"/>
      <c r="J248" s="399"/>
      <c r="K248" s="322"/>
      <c r="L248" s="322"/>
      <c r="M248" s="323"/>
      <c r="N248" s="323"/>
      <c r="O248" s="322"/>
      <c r="P248" s="322"/>
      <c r="Q248" s="323"/>
      <c r="S248" s="324"/>
      <c r="T248" s="324"/>
      <c r="U248" s="324"/>
      <c r="V248" s="324"/>
      <c r="W248" s="324"/>
      <c r="X248" s="324"/>
      <c r="Y248" s="324"/>
      <c r="Z248" s="324"/>
      <c r="AA248" s="324"/>
      <c r="AB248" s="325"/>
      <c r="AC248" s="324"/>
      <c r="AD248" s="324"/>
      <c r="AE248" s="324"/>
      <c r="AF248" s="324"/>
      <c r="AG248" s="324"/>
      <c r="AH248" s="324"/>
      <c r="AI248" s="324"/>
      <c r="AJ248" s="324"/>
      <c r="AK248" s="324"/>
      <c r="AL248" s="324"/>
      <c r="AM248" s="324"/>
      <c r="AN248" s="324"/>
      <c r="AO248" s="324"/>
      <c r="AP248" s="324"/>
      <c r="AQ248" s="324"/>
      <c r="AR248" s="324"/>
      <c r="AS248" s="324"/>
      <c r="AT248" s="324"/>
      <c r="AU248" s="324"/>
      <c r="AV248" s="324"/>
      <c r="AW248" s="324"/>
      <c r="AX248" s="324"/>
      <c r="AY248" s="324"/>
      <c r="AZ248" s="324"/>
      <c r="BA248" s="324"/>
      <c r="BB248" s="324"/>
      <c r="BC248" s="324"/>
      <c r="BD248" s="324"/>
      <c r="BE248" s="324"/>
      <c r="BF248" s="324"/>
      <c r="BG248" s="324"/>
      <c r="BH248" s="324"/>
      <c r="BI248" s="324"/>
      <c r="BJ248" s="324"/>
      <c r="BK248" s="324"/>
      <c r="BL248" s="324"/>
      <c r="BM248" s="324"/>
      <c r="BN248" s="324"/>
      <c r="BO248" s="324"/>
      <c r="BP248" s="324"/>
      <c r="BQ248" s="324"/>
      <c r="BR248" s="324"/>
      <c r="BS248" s="324"/>
      <c r="BT248" s="324"/>
      <c r="BU248" s="324"/>
      <c r="BV248" s="324"/>
      <c r="BW248" s="324"/>
      <c r="BX248" s="324"/>
      <c r="BY248" s="324"/>
      <c r="BZ248" s="324"/>
      <c r="CA248" s="324"/>
      <c r="CB248" s="324"/>
      <c r="CC248" s="326"/>
      <c r="CD248" s="326"/>
      <c r="CE248" s="326"/>
      <c r="CF248" s="326"/>
      <c r="CG248" s="326"/>
      <c r="CH248" s="326"/>
      <c r="CI248" s="326"/>
      <c r="CJ248" s="326"/>
      <c r="CK248" s="326"/>
      <c r="CL248" s="326"/>
      <c r="CM248" s="326"/>
      <c r="CN248" s="326"/>
      <c r="CO248" s="326"/>
      <c r="CP248" s="326"/>
      <c r="CQ248" s="326"/>
      <c r="CR248" s="326"/>
      <c r="CS248" s="326"/>
      <c r="CT248" s="326"/>
      <c r="CU248" s="326"/>
      <c r="CV248" s="326"/>
      <c r="CW248" s="326"/>
      <c r="CX248" s="326"/>
      <c r="CY248" s="326"/>
      <c r="CZ248" s="326"/>
      <c r="DA248" s="326"/>
      <c r="DB248" s="326"/>
      <c r="DC248" s="326"/>
      <c r="DD248" s="326"/>
      <c r="DE248" s="326"/>
      <c r="DF248" s="326"/>
      <c r="DG248" s="326"/>
      <c r="DH248" s="326"/>
      <c r="DI248" s="326"/>
      <c r="DJ248" s="326"/>
      <c r="DK248" s="326"/>
      <c r="DL248" s="326"/>
      <c r="DM248" s="326"/>
      <c r="DN248" s="326"/>
      <c r="DO248" s="326"/>
      <c r="DP248" s="326"/>
      <c r="DQ248" s="326"/>
    </row>
    <row r="249" s="309" customFormat="1" customHeight="1" spans="3:121">
      <c r="C249" s="328"/>
      <c r="D249" s="329"/>
      <c r="E249" s="329"/>
      <c r="G249" s="330"/>
      <c r="H249" s="331"/>
      <c r="I249" s="398"/>
      <c r="J249" s="399"/>
      <c r="K249" s="322"/>
      <c r="L249" s="322"/>
      <c r="M249" s="323"/>
      <c r="N249" s="323"/>
      <c r="O249" s="322"/>
      <c r="P249" s="322"/>
      <c r="Q249" s="323"/>
      <c r="S249" s="324"/>
      <c r="T249" s="324"/>
      <c r="U249" s="324"/>
      <c r="V249" s="324"/>
      <c r="W249" s="324"/>
      <c r="X249" s="324"/>
      <c r="Y249" s="324"/>
      <c r="Z249" s="324"/>
      <c r="AA249" s="324"/>
      <c r="AB249" s="325"/>
      <c r="AC249" s="324"/>
      <c r="AD249" s="324"/>
      <c r="AE249" s="324"/>
      <c r="AF249" s="324"/>
      <c r="AG249" s="324"/>
      <c r="AH249" s="324"/>
      <c r="AI249" s="324"/>
      <c r="AJ249" s="324"/>
      <c r="AK249" s="324"/>
      <c r="AL249" s="324"/>
      <c r="AM249" s="324"/>
      <c r="AN249" s="324"/>
      <c r="AO249" s="324"/>
      <c r="AP249" s="324"/>
      <c r="AQ249" s="324"/>
      <c r="AR249" s="324"/>
      <c r="AS249" s="324"/>
      <c r="AT249" s="324"/>
      <c r="AU249" s="324"/>
      <c r="AV249" s="324"/>
      <c r="AW249" s="324"/>
      <c r="AX249" s="324"/>
      <c r="AY249" s="324"/>
      <c r="AZ249" s="324"/>
      <c r="BA249" s="324"/>
      <c r="BB249" s="324"/>
      <c r="BC249" s="324"/>
      <c r="BD249" s="324"/>
      <c r="BE249" s="324"/>
      <c r="BF249" s="324"/>
      <c r="BG249" s="324"/>
      <c r="BH249" s="324"/>
      <c r="BI249" s="324"/>
      <c r="BJ249" s="324"/>
      <c r="BK249" s="324"/>
      <c r="BL249" s="324"/>
      <c r="BM249" s="324"/>
      <c r="BN249" s="324"/>
      <c r="BO249" s="324"/>
      <c r="BP249" s="324"/>
      <c r="BQ249" s="324"/>
      <c r="BR249" s="324"/>
      <c r="BS249" s="324"/>
      <c r="BT249" s="324"/>
      <c r="BU249" s="324"/>
      <c r="BV249" s="324"/>
      <c r="BW249" s="324"/>
      <c r="BX249" s="324"/>
      <c r="BY249" s="324"/>
      <c r="BZ249" s="324"/>
      <c r="CA249" s="324"/>
      <c r="CB249" s="324"/>
      <c r="CC249" s="326"/>
      <c r="CD249" s="326"/>
      <c r="CE249" s="326"/>
      <c r="CF249" s="326"/>
      <c r="CG249" s="326"/>
      <c r="CH249" s="326"/>
      <c r="CI249" s="326"/>
      <c r="CJ249" s="326"/>
      <c r="CK249" s="326"/>
      <c r="CL249" s="326"/>
      <c r="CM249" s="326"/>
      <c r="CN249" s="326"/>
      <c r="CO249" s="326"/>
      <c r="CP249" s="326"/>
      <c r="CQ249" s="326"/>
      <c r="CR249" s="326"/>
      <c r="CS249" s="326"/>
      <c r="CT249" s="326"/>
      <c r="CU249" s="326"/>
      <c r="CV249" s="326"/>
      <c r="CW249" s="326"/>
      <c r="CX249" s="326"/>
      <c r="CY249" s="326"/>
      <c r="CZ249" s="326"/>
      <c r="DA249" s="326"/>
      <c r="DB249" s="326"/>
      <c r="DC249" s="326"/>
      <c r="DD249" s="326"/>
      <c r="DE249" s="326"/>
      <c r="DF249" s="326"/>
      <c r="DG249" s="326"/>
      <c r="DH249" s="326"/>
      <c r="DI249" s="326"/>
      <c r="DJ249" s="326"/>
      <c r="DK249" s="326"/>
      <c r="DL249" s="326"/>
      <c r="DM249" s="326"/>
      <c r="DN249" s="326"/>
      <c r="DO249" s="326"/>
      <c r="DP249" s="326"/>
      <c r="DQ249" s="326"/>
    </row>
    <row r="250" s="309" customFormat="1" customHeight="1" spans="3:121">
      <c r="C250" s="328"/>
      <c r="D250" s="329"/>
      <c r="E250" s="329"/>
      <c r="G250" s="330"/>
      <c r="H250" s="331"/>
      <c r="I250" s="398"/>
      <c r="J250" s="399"/>
      <c r="K250" s="322"/>
      <c r="L250" s="322"/>
      <c r="M250" s="323"/>
      <c r="N250" s="323"/>
      <c r="O250" s="322"/>
      <c r="P250" s="322"/>
      <c r="Q250" s="323"/>
      <c r="S250" s="324"/>
      <c r="T250" s="324"/>
      <c r="U250" s="324"/>
      <c r="V250" s="324"/>
      <c r="W250" s="324"/>
      <c r="X250" s="324"/>
      <c r="Y250" s="324"/>
      <c r="Z250" s="324"/>
      <c r="AA250" s="324"/>
      <c r="AB250" s="325"/>
      <c r="AC250" s="324"/>
      <c r="AD250" s="324"/>
      <c r="AE250" s="324"/>
      <c r="AF250" s="324"/>
      <c r="AG250" s="324"/>
      <c r="AH250" s="324"/>
      <c r="AI250" s="324"/>
      <c r="AJ250" s="324"/>
      <c r="AK250" s="324"/>
      <c r="AL250" s="324"/>
      <c r="AM250" s="324"/>
      <c r="AN250" s="324"/>
      <c r="AO250" s="324"/>
      <c r="AP250" s="324"/>
      <c r="AQ250" s="324"/>
      <c r="AR250" s="324"/>
      <c r="AS250" s="324"/>
      <c r="AT250" s="324"/>
      <c r="AU250" s="324"/>
      <c r="AV250" s="324"/>
      <c r="AW250" s="324"/>
      <c r="AX250" s="324"/>
      <c r="AY250" s="324"/>
      <c r="AZ250" s="324"/>
      <c r="BA250" s="324"/>
      <c r="BB250" s="324"/>
      <c r="BC250" s="324"/>
      <c r="BD250" s="324"/>
      <c r="BE250" s="324"/>
      <c r="BF250" s="324"/>
      <c r="BG250" s="324"/>
      <c r="BH250" s="324"/>
      <c r="BI250" s="324"/>
      <c r="BJ250" s="324"/>
      <c r="BK250" s="324"/>
      <c r="BL250" s="324"/>
      <c r="BM250" s="324"/>
      <c r="BN250" s="324"/>
      <c r="BO250" s="324"/>
      <c r="BP250" s="324"/>
      <c r="BQ250" s="324"/>
      <c r="BR250" s="324"/>
      <c r="BS250" s="324"/>
      <c r="BT250" s="324"/>
      <c r="BU250" s="324"/>
      <c r="BV250" s="324"/>
      <c r="BW250" s="324"/>
      <c r="BX250" s="324"/>
      <c r="BY250" s="324"/>
      <c r="BZ250" s="324"/>
      <c r="CA250" s="324"/>
      <c r="CB250" s="324"/>
      <c r="CC250" s="326"/>
      <c r="CD250" s="326"/>
      <c r="CE250" s="326"/>
      <c r="CF250" s="326"/>
      <c r="CG250" s="326"/>
      <c r="CH250" s="326"/>
      <c r="CI250" s="326"/>
      <c r="CJ250" s="326"/>
      <c r="CK250" s="326"/>
      <c r="CL250" s="326"/>
      <c r="CM250" s="326"/>
      <c r="CN250" s="326"/>
      <c r="CO250" s="326"/>
      <c r="CP250" s="326"/>
      <c r="CQ250" s="326"/>
      <c r="CR250" s="326"/>
      <c r="CS250" s="326"/>
      <c r="CT250" s="326"/>
      <c r="CU250" s="326"/>
      <c r="CV250" s="326"/>
      <c r="CW250" s="326"/>
      <c r="CX250" s="326"/>
      <c r="CY250" s="326"/>
      <c r="CZ250" s="326"/>
      <c r="DA250" s="326"/>
      <c r="DB250" s="326"/>
      <c r="DC250" s="326"/>
      <c r="DD250" s="326"/>
      <c r="DE250" s="326"/>
      <c r="DF250" s="326"/>
      <c r="DG250" s="326"/>
      <c r="DH250" s="326"/>
      <c r="DI250" s="326"/>
      <c r="DJ250" s="326"/>
      <c r="DK250" s="326"/>
      <c r="DL250" s="326"/>
      <c r="DM250" s="326"/>
      <c r="DN250" s="326"/>
      <c r="DO250" s="326"/>
      <c r="DP250" s="326"/>
      <c r="DQ250" s="326"/>
    </row>
    <row r="251" s="309" customFormat="1" customHeight="1" spans="3:121">
      <c r="C251" s="328"/>
      <c r="D251" s="329"/>
      <c r="E251" s="329"/>
      <c r="G251" s="330"/>
      <c r="H251" s="331"/>
      <c r="I251" s="398"/>
      <c r="J251" s="399"/>
      <c r="K251" s="322"/>
      <c r="L251" s="322"/>
      <c r="M251" s="323"/>
      <c r="N251" s="323"/>
      <c r="O251" s="322"/>
      <c r="P251" s="322"/>
      <c r="Q251" s="323"/>
      <c r="S251" s="324"/>
      <c r="T251" s="324"/>
      <c r="U251" s="324"/>
      <c r="V251" s="324"/>
      <c r="W251" s="324"/>
      <c r="X251" s="324"/>
      <c r="Y251" s="324"/>
      <c r="Z251" s="324"/>
      <c r="AA251" s="324"/>
      <c r="AB251" s="325"/>
      <c r="AC251" s="324"/>
      <c r="AD251" s="324"/>
      <c r="AE251" s="324"/>
      <c r="AF251" s="324"/>
      <c r="AG251" s="324"/>
      <c r="AH251" s="324"/>
      <c r="AI251" s="324"/>
      <c r="AJ251" s="324"/>
      <c r="AK251" s="324"/>
      <c r="AL251" s="324"/>
      <c r="AM251" s="324"/>
      <c r="AN251" s="324"/>
      <c r="AO251" s="324"/>
      <c r="AP251" s="324"/>
      <c r="AQ251" s="324"/>
      <c r="AR251" s="324"/>
      <c r="AS251" s="324"/>
      <c r="AT251" s="324"/>
      <c r="AU251" s="324"/>
      <c r="AV251" s="324"/>
      <c r="AW251" s="324"/>
      <c r="AX251" s="324"/>
      <c r="AY251" s="324"/>
      <c r="AZ251" s="324"/>
      <c r="BA251" s="324"/>
      <c r="BB251" s="324"/>
      <c r="BC251" s="324"/>
      <c r="BD251" s="324"/>
      <c r="BE251" s="324"/>
      <c r="BF251" s="324"/>
      <c r="BG251" s="324"/>
      <c r="BH251" s="324"/>
      <c r="BI251" s="324"/>
      <c r="BJ251" s="324"/>
      <c r="BK251" s="324"/>
      <c r="BL251" s="324"/>
      <c r="BM251" s="324"/>
      <c r="BN251" s="324"/>
      <c r="BO251" s="324"/>
      <c r="BP251" s="324"/>
      <c r="BQ251" s="324"/>
      <c r="BR251" s="324"/>
      <c r="BS251" s="324"/>
      <c r="BT251" s="324"/>
      <c r="BU251" s="324"/>
      <c r="BV251" s="324"/>
      <c r="BW251" s="324"/>
      <c r="BX251" s="324"/>
      <c r="BY251" s="324"/>
      <c r="BZ251" s="324"/>
      <c r="CA251" s="324"/>
      <c r="CB251" s="324"/>
      <c r="CC251" s="326"/>
      <c r="CD251" s="326"/>
      <c r="CE251" s="326"/>
      <c r="CF251" s="326"/>
      <c r="CG251" s="326"/>
      <c r="CH251" s="326"/>
      <c r="CI251" s="326"/>
      <c r="CJ251" s="326"/>
      <c r="CK251" s="326"/>
      <c r="CL251" s="326"/>
      <c r="CM251" s="326"/>
      <c r="CN251" s="326"/>
      <c r="CO251" s="326"/>
      <c r="CP251" s="326"/>
      <c r="CQ251" s="326"/>
      <c r="CR251" s="326"/>
      <c r="CS251" s="326"/>
      <c r="CT251" s="326"/>
      <c r="CU251" s="326"/>
      <c r="CV251" s="326"/>
      <c r="CW251" s="326"/>
      <c r="CX251" s="326"/>
      <c r="CY251" s="326"/>
      <c r="CZ251" s="326"/>
      <c r="DA251" s="326"/>
      <c r="DB251" s="326"/>
      <c r="DC251" s="326"/>
      <c r="DD251" s="326"/>
      <c r="DE251" s="326"/>
      <c r="DF251" s="326"/>
      <c r="DG251" s="326"/>
      <c r="DH251" s="326"/>
      <c r="DI251" s="326"/>
      <c r="DJ251" s="326"/>
      <c r="DK251" s="326"/>
      <c r="DL251" s="326"/>
      <c r="DM251" s="326"/>
      <c r="DN251" s="326"/>
      <c r="DO251" s="326"/>
      <c r="DP251" s="326"/>
      <c r="DQ251" s="326"/>
    </row>
    <row r="252" s="309" customFormat="1" customHeight="1" spans="3:121">
      <c r="C252" s="328"/>
      <c r="D252" s="329"/>
      <c r="E252" s="329"/>
      <c r="G252" s="330"/>
      <c r="H252" s="331"/>
      <c r="I252" s="398"/>
      <c r="J252" s="399"/>
      <c r="K252" s="322"/>
      <c r="L252" s="322"/>
      <c r="M252" s="323"/>
      <c r="N252" s="323"/>
      <c r="O252" s="322"/>
      <c r="P252" s="322"/>
      <c r="Q252" s="323"/>
      <c r="S252" s="324"/>
      <c r="T252" s="324"/>
      <c r="U252" s="324"/>
      <c r="V252" s="324"/>
      <c r="W252" s="324"/>
      <c r="X252" s="324"/>
      <c r="Y252" s="324"/>
      <c r="Z252" s="324"/>
      <c r="AA252" s="324"/>
      <c r="AB252" s="325"/>
      <c r="AC252" s="324"/>
      <c r="AD252" s="324"/>
      <c r="AE252" s="324"/>
      <c r="AF252" s="324"/>
      <c r="AG252" s="324"/>
      <c r="AH252" s="324"/>
      <c r="AI252" s="324"/>
      <c r="AJ252" s="324"/>
      <c r="AK252" s="324"/>
      <c r="AL252" s="324"/>
      <c r="AM252" s="324"/>
      <c r="AN252" s="324"/>
      <c r="AO252" s="324"/>
      <c r="AP252" s="324"/>
      <c r="AQ252" s="324"/>
      <c r="AR252" s="324"/>
      <c r="AS252" s="324"/>
      <c r="AT252" s="324"/>
      <c r="AU252" s="324"/>
      <c r="AV252" s="324"/>
      <c r="AW252" s="324"/>
      <c r="AX252" s="324"/>
      <c r="AY252" s="324"/>
      <c r="AZ252" s="324"/>
      <c r="BA252" s="324"/>
      <c r="BB252" s="324"/>
      <c r="BC252" s="324"/>
      <c r="BD252" s="324"/>
      <c r="BE252" s="324"/>
      <c r="BF252" s="324"/>
      <c r="BG252" s="324"/>
      <c r="BH252" s="324"/>
      <c r="BI252" s="324"/>
      <c r="BJ252" s="324"/>
      <c r="BK252" s="324"/>
      <c r="BL252" s="324"/>
      <c r="BM252" s="324"/>
      <c r="BN252" s="324"/>
      <c r="BO252" s="324"/>
      <c r="BP252" s="324"/>
      <c r="BQ252" s="324"/>
      <c r="BR252" s="324"/>
      <c r="BS252" s="324"/>
      <c r="BT252" s="324"/>
      <c r="BU252" s="324"/>
      <c r="BV252" s="324"/>
      <c r="BW252" s="324"/>
      <c r="BX252" s="324"/>
      <c r="BY252" s="324"/>
      <c r="BZ252" s="324"/>
      <c r="CA252" s="324"/>
      <c r="CB252" s="324"/>
      <c r="CC252" s="326"/>
      <c r="CD252" s="326"/>
      <c r="CE252" s="326"/>
      <c r="CF252" s="326"/>
      <c r="CG252" s="326"/>
      <c r="CH252" s="326"/>
      <c r="CI252" s="326"/>
      <c r="CJ252" s="326"/>
      <c r="CK252" s="326"/>
      <c r="CL252" s="326"/>
      <c r="CM252" s="326"/>
      <c r="CN252" s="326"/>
      <c r="CO252" s="326"/>
      <c r="CP252" s="326"/>
      <c r="CQ252" s="326"/>
      <c r="CR252" s="326"/>
      <c r="CS252" s="326"/>
      <c r="CT252" s="326"/>
      <c r="CU252" s="326"/>
      <c r="CV252" s="326"/>
      <c r="CW252" s="326"/>
      <c r="CX252" s="326"/>
      <c r="CY252" s="326"/>
      <c r="CZ252" s="326"/>
      <c r="DA252" s="326"/>
      <c r="DB252" s="326"/>
      <c r="DC252" s="326"/>
      <c r="DD252" s="326"/>
      <c r="DE252" s="326"/>
      <c r="DF252" s="326"/>
      <c r="DG252" s="326"/>
      <c r="DH252" s="326"/>
      <c r="DI252" s="326"/>
      <c r="DJ252" s="326"/>
      <c r="DK252" s="326"/>
      <c r="DL252" s="326"/>
      <c r="DM252" s="326"/>
      <c r="DN252" s="326"/>
      <c r="DO252" s="326"/>
      <c r="DP252" s="326"/>
      <c r="DQ252" s="326"/>
    </row>
    <row r="253" s="309" customFormat="1" customHeight="1" spans="3:121">
      <c r="C253" s="328"/>
      <c r="D253" s="329"/>
      <c r="E253" s="329"/>
      <c r="G253" s="330"/>
      <c r="H253" s="331"/>
      <c r="I253" s="398"/>
      <c r="J253" s="399"/>
      <c r="K253" s="322"/>
      <c r="L253" s="322"/>
      <c r="M253" s="323"/>
      <c r="N253" s="323"/>
      <c r="O253" s="322"/>
      <c r="P253" s="322"/>
      <c r="Q253" s="323"/>
      <c r="S253" s="324"/>
      <c r="T253" s="324"/>
      <c r="U253" s="324"/>
      <c r="V253" s="324"/>
      <c r="W253" s="324"/>
      <c r="X253" s="324"/>
      <c r="Y253" s="324"/>
      <c r="Z253" s="324"/>
      <c r="AA253" s="324"/>
      <c r="AB253" s="325"/>
      <c r="AC253" s="324"/>
      <c r="AD253" s="324"/>
      <c r="AE253" s="324"/>
      <c r="AF253" s="324"/>
      <c r="AG253" s="324"/>
      <c r="AH253" s="324"/>
      <c r="AI253" s="324"/>
      <c r="AJ253" s="324"/>
      <c r="AK253" s="324"/>
      <c r="AL253" s="324"/>
      <c r="AM253" s="324"/>
      <c r="AN253" s="324"/>
      <c r="AO253" s="324"/>
      <c r="AP253" s="324"/>
      <c r="AQ253" s="324"/>
      <c r="AR253" s="324"/>
      <c r="AS253" s="324"/>
      <c r="AT253" s="324"/>
      <c r="AU253" s="324"/>
      <c r="AV253" s="324"/>
      <c r="AW253" s="324"/>
      <c r="AX253" s="324"/>
      <c r="AY253" s="324"/>
      <c r="AZ253" s="324"/>
      <c r="BA253" s="324"/>
      <c r="BB253" s="324"/>
      <c r="BC253" s="324"/>
      <c r="BD253" s="324"/>
      <c r="BE253" s="324"/>
      <c r="BF253" s="324"/>
      <c r="BG253" s="324"/>
      <c r="BH253" s="324"/>
      <c r="BI253" s="324"/>
      <c r="BJ253" s="324"/>
      <c r="BK253" s="324"/>
      <c r="BL253" s="324"/>
      <c r="BM253" s="324"/>
      <c r="BN253" s="324"/>
      <c r="BO253" s="324"/>
      <c r="BP253" s="324"/>
      <c r="BQ253" s="324"/>
      <c r="BR253" s="324"/>
      <c r="BS253" s="324"/>
      <c r="BT253" s="324"/>
      <c r="BU253" s="324"/>
      <c r="BV253" s="324"/>
      <c r="BW253" s="324"/>
      <c r="BX253" s="324"/>
      <c r="BY253" s="324"/>
      <c r="BZ253" s="324"/>
      <c r="CA253" s="324"/>
      <c r="CB253" s="324"/>
      <c r="CC253" s="326"/>
      <c r="CD253" s="326"/>
      <c r="CE253" s="326"/>
      <c r="CF253" s="326"/>
      <c r="CG253" s="326"/>
      <c r="CH253" s="326"/>
      <c r="CI253" s="326"/>
      <c r="CJ253" s="326"/>
      <c r="CK253" s="326"/>
      <c r="CL253" s="326"/>
      <c r="CM253" s="326"/>
      <c r="CN253" s="326"/>
      <c r="CO253" s="326"/>
      <c r="CP253" s="326"/>
      <c r="CQ253" s="326"/>
      <c r="CR253" s="326"/>
      <c r="CS253" s="326"/>
      <c r="CT253" s="326"/>
      <c r="CU253" s="326"/>
      <c r="CV253" s="326"/>
      <c r="CW253" s="326"/>
      <c r="CX253" s="326"/>
      <c r="CY253" s="326"/>
      <c r="CZ253" s="326"/>
      <c r="DA253" s="326"/>
      <c r="DB253" s="326"/>
      <c r="DC253" s="326"/>
      <c r="DD253" s="326"/>
      <c r="DE253" s="326"/>
      <c r="DF253" s="326"/>
      <c r="DG253" s="326"/>
      <c r="DH253" s="326"/>
      <c r="DI253" s="326"/>
      <c r="DJ253" s="326"/>
      <c r="DK253" s="326"/>
      <c r="DL253" s="326"/>
      <c r="DM253" s="326"/>
      <c r="DN253" s="326"/>
      <c r="DO253" s="326"/>
      <c r="DP253" s="326"/>
      <c r="DQ253" s="326"/>
    </row>
    <row r="254" s="309" customFormat="1" customHeight="1" spans="3:121">
      <c r="C254" s="328"/>
      <c r="D254" s="329"/>
      <c r="E254" s="329"/>
      <c r="G254" s="330"/>
      <c r="H254" s="331"/>
      <c r="I254" s="398"/>
      <c r="J254" s="399"/>
      <c r="K254" s="322"/>
      <c r="L254" s="322"/>
      <c r="M254" s="323"/>
      <c r="N254" s="323"/>
      <c r="O254" s="322"/>
      <c r="P254" s="322"/>
      <c r="Q254" s="323"/>
      <c r="S254" s="324"/>
      <c r="T254" s="324"/>
      <c r="U254" s="324"/>
      <c r="V254" s="324"/>
      <c r="W254" s="324"/>
      <c r="X254" s="324"/>
      <c r="Y254" s="324"/>
      <c r="Z254" s="324"/>
      <c r="AA254" s="324"/>
      <c r="AB254" s="325"/>
      <c r="AC254" s="324"/>
      <c r="AD254" s="324"/>
      <c r="AE254" s="324"/>
      <c r="AF254" s="324"/>
      <c r="AG254" s="324"/>
      <c r="AH254" s="324"/>
      <c r="AI254" s="324"/>
      <c r="AJ254" s="324"/>
      <c r="AK254" s="324"/>
      <c r="AL254" s="324"/>
      <c r="AM254" s="324"/>
      <c r="AN254" s="324"/>
      <c r="AO254" s="324"/>
      <c r="AP254" s="324"/>
      <c r="AQ254" s="324"/>
      <c r="AR254" s="324"/>
      <c r="AS254" s="324"/>
      <c r="AT254" s="324"/>
      <c r="AU254" s="324"/>
      <c r="AV254" s="324"/>
      <c r="AW254" s="324"/>
      <c r="AX254" s="324"/>
      <c r="AY254" s="324"/>
      <c r="AZ254" s="324"/>
      <c r="BA254" s="324"/>
      <c r="BB254" s="324"/>
      <c r="BC254" s="324"/>
      <c r="BD254" s="324"/>
      <c r="BE254" s="324"/>
      <c r="BF254" s="324"/>
      <c r="BG254" s="324"/>
      <c r="BH254" s="324"/>
      <c r="BI254" s="324"/>
      <c r="BJ254" s="324"/>
      <c r="BK254" s="324"/>
      <c r="BL254" s="324"/>
      <c r="BM254" s="324"/>
      <c r="BN254" s="324"/>
      <c r="BO254" s="324"/>
      <c r="BP254" s="324"/>
      <c r="BQ254" s="324"/>
      <c r="BR254" s="324"/>
      <c r="BS254" s="324"/>
      <c r="BT254" s="324"/>
      <c r="BU254" s="324"/>
      <c r="BV254" s="324"/>
      <c r="BW254" s="324"/>
      <c r="BX254" s="324"/>
      <c r="BY254" s="324"/>
      <c r="BZ254" s="324"/>
      <c r="CA254" s="324"/>
      <c r="CB254" s="324"/>
      <c r="CC254" s="326"/>
      <c r="CD254" s="326"/>
      <c r="CE254" s="326"/>
      <c r="CF254" s="326"/>
      <c r="CG254" s="326"/>
      <c r="CH254" s="326"/>
      <c r="CI254" s="326"/>
      <c r="CJ254" s="326"/>
      <c r="CK254" s="326"/>
      <c r="CL254" s="326"/>
      <c r="CM254" s="326"/>
      <c r="CN254" s="326"/>
      <c r="CO254" s="326"/>
      <c r="CP254" s="326"/>
      <c r="CQ254" s="326"/>
      <c r="CR254" s="326"/>
      <c r="CS254" s="326"/>
      <c r="CT254" s="326"/>
      <c r="CU254" s="326"/>
      <c r="CV254" s="326"/>
      <c r="CW254" s="326"/>
      <c r="CX254" s="326"/>
      <c r="CY254" s="326"/>
      <c r="CZ254" s="326"/>
      <c r="DA254" s="326"/>
      <c r="DB254" s="326"/>
      <c r="DC254" s="326"/>
      <c r="DD254" s="326"/>
      <c r="DE254" s="326"/>
      <c r="DF254" s="326"/>
      <c r="DG254" s="326"/>
      <c r="DH254" s="326"/>
      <c r="DI254" s="326"/>
      <c r="DJ254" s="326"/>
      <c r="DK254" s="326"/>
      <c r="DL254" s="326"/>
      <c r="DM254" s="326"/>
      <c r="DN254" s="326"/>
      <c r="DO254" s="326"/>
      <c r="DP254" s="326"/>
      <c r="DQ254" s="326"/>
    </row>
    <row r="255" s="309" customFormat="1" customHeight="1" spans="3:121">
      <c r="C255" s="328"/>
      <c r="D255" s="329"/>
      <c r="E255" s="329"/>
      <c r="G255" s="330"/>
      <c r="H255" s="331"/>
      <c r="I255" s="398"/>
      <c r="J255" s="399"/>
      <c r="K255" s="322"/>
      <c r="L255" s="322"/>
      <c r="M255" s="323"/>
      <c r="N255" s="323"/>
      <c r="O255" s="322"/>
      <c r="P255" s="322"/>
      <c r="Q255" s="323"/>
      <c r="S255" s="324"/>
      <c r="T255" s="324"/>
      <c r="U255" s="324"/>
      <c r="V255" s="324"/>
      <c r="W255" s="324"/>
      <c r="X255" s="324"/>
      <c r="Y255" s="324"/>
      <c r="Z255" s="324"/>
      <c r="AA255" s="324"/>
      <c r="AB255" s="325"/>
      <c r="AC255" s="324"/>
      <c r="AD255" s="324"/>
      <c r="AE255" s="324"/>
      <c r="AF255" s="324"/>
      <c r="AG255" s="324"/>
      <c r="AH255" s="324"/>
      <c r="AI255" s="324"/>
      <c r="AJ255" s="324"/>
      <c r="AK255" s="324"/>
      <c r="AL255" s="324"/>
      <c r="AM255" s="324"/>
      <c r="AN255" s="324"/>
      <c r="AO255" s="324"/>
      <c r="AP255" s="324"/>
      <c r="AQ255" s="324"/>
      <c r="AR255" s="324"/>
      <c r="AS255" s="324"/>
      <c r="AT255" s="324"/>
      <c r="AU255" s="324"/>
      <c r="AV255" s="324"/>
      <c r="AW255" s="324"/>
      <c r="AX255" s="324"/>
      <c r="AY255" s="324"/>
      <c r="AZ255" s="324"/>
      <c r="BA255" s="324"/>
      <c r="BB255" s="324"/>
      <c r="BC255" s="324"/>
      <c r="BD255" s="324"/>
      <c r="BE255" s="324"/>
      <c r="BF255" s="324"/>
      <c r="BG255" s="324"/>
      <c r="BH255" s="324"/>
      <c r="BI255" s="324"/>
      <c r="BJ255" s="324"/>
      <c r="BK255" s="324"/>
      <c r="BL255" s="324"/>
      <c r="BM255" s="324"/>
      <c r="BN255" s="324"/>
      <c r="BO255" s="324"/>
      <c r="BP255" s="324"/>
      <c r="BQ255" s="324"/>
      <c r="BR255" s="324"/>
      <c r="BS255" s="324"/>
      <c r="BT255" s="324"/>
      <c r="BU255" s="324"/>
      <c r="BV255" s="324"/>
      <c r="BW255" s="324"/>
      <c r="BX255" s="324"/>
      <c r="BY255" s="324"/>
      <c r="BZ255" s="324"/>
      <c r="CA255" s="324"/>
      <c r="CB255" s="324"/>
      <c r="CC255" s="326"/>
      <c r="CD255" s="326"/>
      <c r="CE255" s="326"/>
      <c r="CF255" s="326"/>
      <c r="CG255" s="326"/>
      <c r="CH255" s="326"/>
      <c r="CI255" s="326"/>
      <c r="CJ255" s="326"/>
      <c r="CK255" s="326"/>
      <c r="CL255" s="326"/>
      <c r="CM255" s="326"/>
      <c r="CN255" s="326"/>
      <c r="CO255" s="326"/>
      <c r="CP255" s="326"/>
      <c r="CQ255" s="326"/>
      <c r="CR255" s="326"/>
      <c r="CS255" s="326"/>
      <c r="CT255" s="326"/>
      <c r="CU255" s="326"/>
      <c r="CV255" s="326"/>
      <c r="CW255" s="326"/>
      <c r="CX255" s="326"/>
      <c r="CY255" s="326"/>
      <c r="CZ255" s="326"/>
      <c r="DA255" s="326"/>
      <c r="DB255" s="326"/>
      <c r="DC255" s="326"/>
      <c r="DD255" s="326"/>
      <c r="DE255" s="326"/>
      <c r="DF255" s="326"/>
      <c r="DG255" s="326"/>
      <c r="DH255" s="326"/>
      <c r="DI255" s="326"/>
      <c r="DJ255" s="326"/>
      <c r="DK255" s="326"/>
      <c r="DL255" s="326"/>
      <c r="DM255" s="326"/>
      <c r="DN255" s="326"/>
      <c r="DO255" s="326"/>
      <c r="DP255" s="326"/>
      <c r="DQ255" s="326"/>
    </row>
    <row r="256" s="309" customFormat="1" customHeight="1" spans="3:121">
      <c r="C256" s="328"/>
      <c r="D256" s="329"/>
      <c r="E256" s="329"/>
      <c r="G256" s="330"/>
      <c r="H256" s="331"/>
      <c r="I256" s="398"/>
      <c r="J256" s="399"/>
      <c r="K256" s="322"/>
      <c r="L256" s="322"/>
      <c r="M256" s="323"/>
      <c r="N256" s="323"/>
      <c r="O256" s="322"/>
      <c r="P256" s="322"/>
      <c r="Q256" s="323"/>
      <c r="S256" s="324"/>
      <c r="T256" s="324"/>
      <c r="U256" s="324"/>
      <c r="V256" s="324"/>
      <c r="W256" s="324"/>
      <c r="X256" s="324"/>
      <c r="Y256" s="324"/>
      <c r="Z256" s="324"/>
      <c r="AA256" s="324"/>
      <c r="AB256" s="325"/>
      <c r="AC256" s="324"/>
      <c r="AD256" s="324"/>
      <c r="AE256" s="324"/>
      <c r="AF256" s="324"/>
      <c r="AG256" s="324"/>
      <c r="AH256" s="324"/>
      <c r="AI256" s="324"/>
      <c r="AJ256" s="324"/>
      <c r="AK256" s="324"/>
      <c r="AL256" s="324"/>
      <c r="AM256" s="324"/>
      <c r="AN256" s="324"/>
      <c r="AO256" s="324"/>
      <c r="AP256" s="324"/>
      <c r="AQ256" s="324"/>
      <c r="AR256" s="324"/>
      <c r="AS256" s="324"/>
      <c r="AT256" s="324"/>
      <c r="AU256" s="324"/>
      <c r="AV256" s="324"/>
      <c r="AW256" s="324"/>
      <c r="AX256" s="324"/>
      <c r="AY256" s="324"/>
      <c r="AZ256" s="324"/>
      <c r="BA256" s="324"/>
      <c r="BB256" s="324"/>
      <c r="BC256" s="324"/>
      <c r="BD256" s="324"/>
      <c r="BE256" s="324"/>
      <c r="BF256" s="324"/>
      <c r="BG256" s="324"/>
      <c r="BH256" s="324"/>
      <c r="BI256" s="324"/>
      <c r="BJ256" s="324"/>
      <c r="BK256" s="324"/>
      <c r="BL256" s="324"/>
      <c r="BM256" s="324"/>
      <c r="BN256" s="324"/>
      <c r="BO256" s="324"/>
      <c r="BP256" s="324"/>
      <c r="BQ256" s="324"/>
      <c r="BR256" s="324"/>
      <c r="BS256" s="324"/>
      <c r="BT256" s="324"/>
      <c r="BU256" s="324"/>
      <c r="BV256" s="324"/>
      <c r="BW256" s="324"/>
      <c r="BX256" s="324"/>
      <c r="BY256" s="324"/>
      <c r="BZ256" s="324"/>
      <c r="CA256" s="324"/>
      <c r="CB256" s="324"/>
      <c r="CC256" s="326"/>
      <c r="CD256" s="326"/>
      <c r="CE256" s="326"/>
      <c r="CF256" s="326"/>
      <c r="CG256" s="326"/>
      <c r="CH256" s="326"/>
      <c r="CI256" s="326"/>
      <c r="CJ256" s="326"/>
      <c r="CK256" s="326"/>
      <c r="CL256" s="326"/>
      <c r="CM256" s="326"/>
      <c r="CN256" s="326"/>
      <c r="CO256" s="326"/>
      <c r="CP256" s="326"/>
      <c r="CQ256" s="326"/>
      <c r="CR256" s="326"/>
      <c r="CS256" s="326"/>
      <c r="CT256" s="326"/>
      <c r="CU256" s="326"/>
      <c r="CV256" s="326"/>
      <c r="CW256" s="326"/>
      <c r="CX256" s="326"/>
      <c r="CY256" s="326"/>
      <c r="CZ256" s="326"/>
      <c r="DA256" s="326"/>
      <c r="DB256" s="326"/>
      <c r="DC256" s="326"/>
      <c r="DD256" s="326"/>
      <c r="DE256" s="326"/>
      <c r="DF256" s="326"/>
      <c r="DG256" s="326"/>
      <c r="DH256" s="326"/>
      <c r="DI256" s="326"/>
      <c r="DJ256" s="326"/>
      <c r="DK256" s="326"/>
      <c r="DL256" s="326"/>
      <c r="DM256" s="326"/>
      <c r="DN256" s="326"/>
      <c r="DO256" s="326"/>
      <c r="DP256" s="326"/>
      <c r="DQ256" s="326"/>
    </row>
    <row r="257" s="309" customFormat="1" customHeight="1" spans="3:121">
      <c r="C257" s="328"/>
      <c r="D257" s="329"/>
      <c r="E257" s="329"/>
      <c r="G257" s="330"/>
      <c r="H257" s="331"/>
      <c r="I257" s="398"/>
      <c r="J257" s="399"/>
      <c r="K257" s="322"/>
      <c r="L257" s="322"/>
      <c r="M257" s="323"/>
      <c r="N257" s="323"/>
      <c r="O257" s="322"/>
      <c r="P257" s="322"/>
      <c r="Q257" s="323"/>
      <c r="S257" s="324"/>
      <c r="T257" s="324"/>
      <c r="U257" s="324"/>
      <c r="V257" s="324"/>
      <c r="W257" s="324"/>
      <c r="X257" s="324"/>
      <c r="Y257" s="324"/>
      <c r="Z257" s="324"/>
      <c r="AA257" s="324"/>
      <c r="AB257" s="325"/>
      <c r="AC257" s="324"/>
      <c r="AD257" s="324"/>
      <c r="AE257" s="324"/>
      <c r="AF257" s="324"/>
      <c r="AG257" s="324"/>
      <c r="AH257" s="324"/>
      <c r="AI257" s="324"/>
      <c r="AJ257" s="324"/>
      <c r="AK257" s="324"/>
      <c r="AL257" s="324"/>
      <c r="AM257" s="324"/>
      <c r="AN257" s="324"/>
      <c r="AO257" s="324"/>
      <c r="AP257" s="324"/>
      <c r="AQ257" s="324"/>
      <c r="AR257" s="324"/>
      <c r="AS257" s="324"/>
      <c r="AT257" s="324"/>
      <c r="AU257" s="324"/>
      <c r="AV257" s="324"/>
      <c r="AW257" s="324"/>
      <c r="AX257" s="324"/>
      <c r="AY257" s="324"/>
      <c r="AZ257" s="324"/>
      <c r="BA257" s="324"/>
      <c r="BB257" s="324"/>
      <c r="BC257" s="324"/>
      <c r="BD257" s="324"/>
      <c r="BE257" s="324"/>
      <c r="BF257" s="324"/>
      <c r="BG257" s="324"/>
      <c r="BH257" s="324"/>
      <c r="BI257" s="324"/>
      <c r="BJ257" s="324"/>
      <c r="BK257" s="324"/>
      <c r="BL257" s="324"/>
      <c r="BM257" s="324"/>
      <c r="BN257" s="324"/>
      <c r="BO257" s="324"/>
      <c r="BP257" s="324"/>
      <c r="BQ257" s="324"/>
      <c r="BR257" s="324"/>
      <c r="BS257" s="324"/>
      <c r="BT257" s="324"/>
      <c r="BU257" s="324"/>
      <c r="BV257" s="324"/>
      <c r="BW257" s="324"/>
      <c r="BX257" s="324"/>
      <c r="BY257" s="324"/>
      <c r="BZ257" s="324"/>
      <c r="CA257" s="324"/>
      <c r="CB257" s="324"/>
      <c r="CC257" s="326"/>
      <c r="CD257" s="326"/>
      <c r="CE257" s="326"/>
      <c r="CF257" s="326"/>
      <c r="CG257" s="326"/>
      <c r="CH257" s="326"/>
      <c r="CI257" s="326"/>
      <c r="CJ257" s="326"/>
      <c r="CK257" s="326"/>
      <c r="CL257" s="326"/>
      <c r="CM257" s="326"/>
      <c r="CN257" s="326"/>
      <c r="CO257" s="326"/>
      <c r="CP257" s="326"/>
      <c r="CQ257" s="326"/>
      <c r="CR257" s="326"/>
      <c r="CS257" s="326"/>
      <c r="CT257" s="326"/>
      <c r="CU257" s="326"/>
      <c r="CV257" s="326"/>
      <c r="CW257" s="326"/>
      <c r="CX257" s="326"/>
      <c r="CY257" s="326"/>
      <c r="CZ257" s="326"/>
      <c r="DA257" s="326"/>
      <c r="DB257" s="326"/>
      <c r="DC257" s="326"/>
      <c r="DD257" s="326"/>
      <c r="DE257" s="326"/>
      <c r="DF257" s="326"/>
      <c r="DG257" s="326"/>
      <c r="DH257" s="326"/>
      <c r="DI257" s="326"/>
      <c r="DJ257" s="326"/>
      <c r="DK257" s="326"/>
      <c r="DL257" s="326"/>
      <c r="DM257" s="326"/>
      <c r="DN257" s="326"/>
      <c r="DO257" s="326"/>
      <c r="DP257" s="326"/>
      <c r="DQ257" s="326"/>
    </row>
    <row r="258" s="309" customFormat="1" customHeight="1" spans="3:121">
      <c r="C258" s="328"/>
      <c r="D258" s="329"/>
      <c r="E258" s="329"/>
      <c r="G258" s="330"/>
      <c r="H258" s="331"/>
      <c r="I258" s="398"/>
      <c r="J258" s="399"/>
      <c r="K258" s="322"/>
      <c r="L258" s="322"/>
      <c r="M258" s="323"/>
      <c r="N258" s="323"/>
      <c r="O258" s="322"/>
      <c r="P258" s="322"/>
      <c r="Q258" s="323"/>
      <c r="S258" s="324"/>
      <c r="T258" s="324"/>
      <c r="U258" s="324"/>
      <c r="V258" s="324"/>
      <c r="W258" s="324"/>
      <c r="X258" s="324"/>
      <c r="Y258" s="324"/>
      <c r="Z258" s="324"/>
      <c r="AA258" s="324"/>
      <c r="AB258" s="325"/>
      <c r="AC258" s="324"/>
      <c r="AD258" s="324"/>
      <c r="AE258" s="324"/>
      <c r="AF258" s="324"/>
      <c r="AG258" s="324"/>
      <c r="AH258" s="324"/>
      <c r="AI258" s="324"/>
      <c r="AJ258" s="324"/>
      <c r="AK258" s="324"/>
      <c r="AL258" s="324"/>
      <c r="AM258" s="324"/>
      <c r="AN258" s="324"/>
      <c r="AO258" s="324"/>
      <c r="AP258" s="324"/>
      <c r="AQ258" s="324"/>
      <c r="AR258" s="324"/>
      <c r="AS258" s="324"/>
      <c r="AT258" s="324"/>
      <c r="AU258" s="324"/>
      <c r="AV258" s="324"/>
      <c r="AW258" s="324"/>
      <c r="AX258" s="324"/>
      <c r="AY258" s="324"/>
      <c r="AZ258" s="324"/>
      <c r="BA258" s="324"/>
      <c r="BB258" s="324"/>
      <c r="BC258" s="324"/>
      <c r="BD258" s="324"/>
      <c r="BE258" s="324"/>
      <c r="BF258" s="324"/>
      <c r="BG258" s="324"/>
      <c r="BH258" s="324"/>
      <c r="BI258" s="324"/>
      <c r="BJ258" s="324"/>
      <c r="BK258" s="324"/>
      <c r="BL258" s="324"/>
      <c r="BM258" s="324"/>
      <c r="BN258" s="324"/>
      <c r="BO258" s="324"/>
      <c r="BP258" s="324"/>
      <c r="BQ258" s="324"/>
      <c r="BR258" s="324"/>
      <c r="BS258" s="324"/>
      <c r="BT258" s="324"/>
      <c r="BU258" s="324"/>
      <c r="BV258" s="324"/>
      <c r="BW258" s="324"/>
      <c r="BX258" s="324"/>
      <c r="BY258" s="324"/>
      <c r="BZ258" s="324"/>
      <c r="CA258" s="324"/>
      <c r="CB258" s="324"/>
      <c r="CC258" s="326"/>
      <c r="CD258" s="326"/>
      <c r="CE258" s="326"/>
      <c r="CF258" s="326"/>
      <c r="CG258" s="326"/>
      <c r="CH258" s="326"/>
      <c r="CI258" s="326"/>
      <c r="CJ258" s="326"/>
      <c r="CK258" s="326"/>
      <c r="CL258" s="326"/>
      <c r="CM258" s="326"/>
      <c r="CN258" s="326"/>
      <c r="CO258" s="326"/>
      <c r="CP258" s="326"/>
      <c r="CQ258" s="326"/>
      <c r="CR258" s="326"/>
      <c r="CS258" s="326"/>
      <c r="CT258" s="326"/>
      <c r="CU258" s="326"/>
      <c r="CV258" s="326"/>
      <c r="CW258" s="326"/>
      <c r="CX258" s="326"/>
      <c r="CY258" s="326"/>
      <c r="CZ258" s="326"/>
      <c r="DA258" s="326"/>
      <c r="DB258" s="326"/>
      <c r="DC258" s="326"/>
      <c r="DD258" s="326"/>
      <c r="DE258" s="326"/>
      <c r="DF258" s="326"/>
      <c r="DG258" s="326"/>
      <c r="DH258" s="326"/>
      <c r="DI258" s="326"/>
      <c r="DJ258" s="326"/>
      <c r="DK258" s="326"/>
      <c r="DL258" s="326"/>
      <c r="DM258" s="326"/>
      <c r="DN258" s="326"/>
      <c r="DO258" s="326"/>
      <c r="DP258" s="326"/>
      <c r="DQ258" s="326"/>
    </row>
    <row r="259" s="309" customFormat="1" customHeight="1" spans="3:121">
      <c r="C259" s="328"/>
      <c r="D259" s="329"/>
      <c r="E259" s="329"/>
      <c r="G259" s="330"/>
      <c r="H259" s="331"/>
      <c r="I259" s="398"/>
      <c r="J259" s="399"/>
      <c r="K259" s="322"/>
      <c r="L259" s="322"/>
      <c r="M259" s="323"/>
      <c r="N259" s="323"/>
      <c r="O259" s="322"/>
      <c r="P259" s="322"/>
      <c r="Q259" s="323"/>
      <c r="S259" s="324"/>
      <c r="T259" s="324"/>
      <c r="U259" s="324"/>
      <c r="V259" s="324"/>
      <c r="W259" s="324"/>
      <c r="X259" s="324"/>
      <c r="Y259" s="324"/>
      <c r="Z259" s="324"/>
      <c r="AA259" s="324"/>
      <c r="AB259" s="325"/>
      <c r="AC259" s="324"/>
      <c r="AD259" s="324"/>
      <c r="AE259" s="324"/>
      <c r="AF259" s="324"/>
      <c r="AG259" s="324"/>
      <c r="AH259" s="324"/>
      <c r="AI259" s="324"/>
      <c r="AJ259" s="324"/>
      <c r="AK259" s="324"/>
      <c r="AL259" s="324"/>
      <c r="AM259" s="324"/>
      <c r="AN259" s="324"/>
      <c r="AO259" s="324"/>
      <c r="AP259" s="324"/>
      <c r="AQ259" s="324"/>
      <c r="AR259" s="324"/>
      <c r="AS259" s="324"/>
      <c r="AT259" s="324"/>
      <c r="AU259" s="324"/>
      <c r="AV259" s="324"/>
      <c r="AW259" s="324"/>
      <c r="AX259" s="324"/>
      <c r="AY259" s="324"/>
      <c r="AZ259" s="324"/>
      <c r="BA259" s="324"/>
      <c r="BB259" s="324"/>
      <c r="BC259" s="324"/>
      <c r="BD259" s="324"/>
      <c r="BE259" s="324"/>
      <c r="BF259" s="324"/>
      <c r="BG259" s="324"/>
      <c r="BH259" s="324"/>
      <c r="BI259" s="324"/>
      <c r="BJ259" s="324"/>
      <c r="BK259" s="324"/>
      <c r="BL259" s="324"/>
      <c r="BM259" s="324"/>
      <c r="BN259" s="324"/>
      <c r="BO259" s="324"/>
      <c r="BP259" s="324"/>
      <c r="BQ259" s="324"/>
      <c r="BR259" s="324"/>
      <c r="BS259" s="324"/>
      <c r="BT259" s="324"/>
      <c r="BU259" s="324"/>
      <c r="BV259" s="324"/>
      <c r="BW259" s="324"/>
      <c r="BX259" s="324"/>
      <c r="BY259" s="324"/>
      <c r="BZ259" s="324"/>
      <c r="CA259" s="324"/>
      <c r="CB259" s="324"/>
      <c r="CC259" s="326"/>
      <c r="CD259" s="326"/>
      <c r="CE259" s="326"/>
      <c r="CF259" s="326"/>
      <c r="CG259" s="326"/>
      <c r="CH259" s="326"/>
      <c r="CI259" s="326"/>
      <c r="CJ259" s="326"/>
      <c r="CK259" s="326"/>
      <c r="CL259" s="326"/>
      <c r="CM259" s="326"/>
      <c r="CN259" s="326"/>
      <c r="CO259" s="326"/>
      <c r="CP259" s="326"/>
      <c r="CQ259" s="326"/>
      <c r="CR259" s="326"/>
      <c r="CS259" s="326"/>
      <c r="CT259" s="326"/>
      <c r="CU259" s="326"/>
      <c r="CV259" s="326"/>
      <c r="CW259" s="326"/>
      <c r="CX259" s="326"/>
      <c r="CY259" s="326"/>
      <c r="CZ259" s="326"/>
      <c r="DA259" s="326"/>
      <c r="DB259" s="326"/>
      <c r="DC259" s="326"/>
      <c r="DD259" s="326"/>
      <c r="DE259" s="326"/>
      <c r="DF259" s="326"/>
      <c r="DG259" s="326"/>
      <c r="DH259" s="326"/>
      <c r="DI259" s="326"/>
      <c r="DJ259" s="326"/>
      <c r="DK259" s="326"/>
      <c r="DL259" s="326"/>
      <c r="DM259" s="326"/>
      <c r="DN259" s="326"/>
      <c r="DO259" s="326"/>
      <c r="DP259" s="326"/>
      <c r="DQ259" s="326"/>
    </row>
    <row r="260" s="309" customFormat="1" customHeight="1" spans="3:121">
      <c r="C260" s="328"/>
      <c r="D260" s="329"/>
      <c r="E260" s="329"/>
      <c r="G260" s="330"/>
      <c r="H260" s="331"/>
      <c r="I260" s="398"/>
      <c r="J260" s="399"/>
      <c r="K260" s="322"/>
      <c r="L260" s="322"/>
      <c r="M260" s="323"/>
      <c r="N260" s="323"/>
      <c r="O260" s="322"/>
      <c r="P260" s="322"/>
      <c r="Q260" s="323"/>
      <c r="S260" s="324"/>
      <c r="T260" s="324"/>
      <c r="U260" s="324"/>
      <c r="V260" s="324"/>
      <c r="W260" s="324"/>
      <c r="X260" s="324"/>
      <c r="Y260" s="324"/>
      <c r="Z260" s="324"/>
      <c r="AA260" s="324"/>
      <c r="AB260" s="325"/>
      <c r="AC260" s="324"/>
      <c r="AD260" s="324"/>
      <c r="AE260" s="324"/>
      <c r="AF260" s="324"/>
      <c r="AG260" s="324"/>
      <c r="AH260" s="324"/>
      <c r="AI260" s="324"/>
      <c r="AJ260" s="324"/>
      <c r="AK260" s="324"/>
      <c r="AL260" s="324"/>
      <c r="AM260" s="324"/>
      <c r="AN260" s="324"/>
      <c r="AO260" s="324"/>
      <c r="AP260" s="324"/>
      <c r="AQ260" s="324"/>
      <c r="AR260" s="324"/>
      <c r="AS260" s="324"/>
      <c r="AT260" s="324"/>
      <c r="AU260" s="324"/>
      <c r="AV260" s="324"/>
      <c r="AW260" s="324"/>
      <c r="AX260" s="324"/>
      <c r="AY260" s="324"/>
      <c r="AZ260" s="324"/>
      <c r="BA260" s="324"/>
      <c r="BB260" s="324"/>
      <c r="BC260" s="324"/>
      <c r="BD260" s="324"/>
      <c r="BE260" s="324"/>
      <c r="BF260" s="324"/>
      <c r="BG260" s="324"/>
      <c r="BH260" s="324"/>
      <c r="BI260" s="324"/>
      <c r="BJ260" s="324"/>
      <c r="BK260" s="324"/>
      <c r="BL260" s="324"/>
      <c r="BM260" s="324"/>
      <c r="BN260" s="324"/>
      <c r="BO260" s="324"/>
      <c r="BP260" s="324"/>
      <c r="BQ260" s="324"/>
      <c r="BR260" s="324"/>
      <c r="BS260" s="324"/>
      <c r="BT260" s="324"/>
      <c r="BU260" s="324"/>
      <c r="BV260" s="324"/>
      <c r="BW260" s="324"/>
      <c r="BX260" s="324"/>
      <c r="BY260" s="324"/>
      <c r="BZ260" s="324"/>
      <c r="CA260" s="324"/>
      <c r="CB260" s="324"/>
      <c r="CC260" s="326"/>
      <c r="CD260" s="326"/>
      <c r="CE260" s="326"/>
      <c r="CF260" s="326"/>
      <c r="CG260" s="326"/>
      <c r="CH260" s="326"/>
      <c r="CI260" s="326"/>
      <c r="CJ260" s="326"/>
      <c r="CK260" s="326"/>
      <c r="CL260" s="326"/>
      <c r="CM260" s="326"/>
      <c r="CN260" s="326"/>
      <c r="CO260" s="326"/>
      <c r="CP260" s="326"/>
      <c r="CQ260" s="326"/>
      <c r="CR260" s="326"/>
      <c r="CS260" s="326"/>
      <c r="CT260" s="326"/>
      <c r="CU260" s="326"/>
      <c r="CV260" s="326"/>
      <c r="CW260" s="326"/>
      <c r="CX260" s="326"/>
      <c r="CY260" s="326"/>
      <c r="CZ260" s="326"/>
      <c r="DA260" s="326"/>
      <c r="DB260" s="326"/>
      <c r="DC260" s="326"/>
      <c r="DD260" s="326"/>
      <c r="DE260" s="326"/>
      <c r="DF260" s="326"/>
      <c r="DG260" s="326"/>
      <c r="DH260" s="326"/>
      <c r="DI260" s="326"/>
      <c r="DJ260" s="326"/>
      <c r="DK260" s="326"/>
      <c r="DL260" s="326"/>
      <c r="DM260" s="326"/>
      <c r="DN260" s="326"/>
      <c r="DO260" s="326"/>
      <c r="DP260" s="326"/>
      <c r="DQ260" s="326"/>
    </row>
    <row r="261" s="309" customFormat="1" customHeight="1" spans="3:121">
      <c r="C261" s="328"/>
      <c r="D261" s="329"/>
      <c r="E261" s="329"/>
      <c r="G261" s="330"/>
      <c r="H261" s="331"/>
      <c r="I261" s="398"/>
      <c r="J261" s="399"/>
      <c r="K261" s="322"/>
      <c r="L261" s="322"/>
      <c r="M261" s="323"/>
      <c r="N261" s="323"/>
      <c r="O261" s="322"/>
      <c r="P261" s="322"/>
      <c r="Q261" s="323"/>
      <c r="S261" s="324"/>
      <c r="T261" s="324"/>
      <c r="U261" s="324"/>
      <c r="V261" s="324"/>
      <c r="W261" s="324"/>
      <c r="X261" s="324"/>
      <c r="Y261" s="324"/>
      <c r="Z261" s="324"/>
      <c r="AA261" s="324"/>
      <c r="AB261" s="325"/>
      <c r="AC261" s="324"/>
      <c r="AD261" s="324"/>
      <c r="AE261" s="324"/>
      <c r="AF261" s="324"/>
      <c r="AG261" s="324"/>
      <c r="AH261" s="324"/>
      <c r="AI261" s="324"/>
      <c r="AJ261" s="324"/>
      <c r="AK261" s="324"/>
      <c r="AL261" s="324"/>
      <c r="AM261" s="324"/>
      <c r="AN261" s="324"/>
      <c r="AO261" s="324"/>
      <c r="AP261" s="324"/>
      <c r="AQ261" s="324"/>
      <c r="AR261" s="324"/>
      <c r="AS261" s="324"/>
      <c r="AT261" s="324"/>
      <c r="AU261" s="324"/>
      <c r="AV261" s="324"/>
      <c r="AW261" s="324"/>
      <c r="AX261" s="324"/>
      <c r="AY261" s="324"/>
      <c r="AZ261" s="324"/>
      <c r="BA261" s="324"/>
      <c r="BB261" s="324"/>
      <c r="BC261" s="324"/>
      <c r="BD261" s="324"/>
      <c r="BE261" s="324"/>
      <c r="BF261" s="324"/>
      <c r="BG261" s="324"/>
      <c r="BH261" s="324"/>
      <c r="BI261" s="324"/>
      <c r="BJ261" s="324"/>
      <c r="BK261" s="324"/>
      <c r="BL261" s="324"/>
      <c r="BM261" s="324"/>
      <c r="BN261" s="324"/>
      <c r="BO261" s="324"/>
      <c r="BP261" s="324"/>
      <c r="BQ261" s="324"/>
      <c r="BR261" s="324"/>
      <c r="BS261" s="324"/>
      <c r="BT261" s="324"/>
      <c r="BU261" s="324"/>
      <c r="BV261" s="324"/>
      <c r="BW261" s="324"/>
      <c r="BX261" s="324"/>
      <c r="BY261" s="324"/>
      <c r="BZ261" s="324"/>
      <c r="CA261" s="324"/>
      <c r="CB261" s="324"/>
      <c r="CC261" s="326"/>
      <c r="CD261" s="326"/>
      <c r="CE261" s="326"/>
      <c r="CF261" s="326"/>
      <c r="CG261" s="326"/>
      <c r="CH261" s="326"/>
      <c r="CI261" s="326"/>
      <c r="CJ261" s="326"/>
      <c r="CK261" s="326"/>
      <c r="CL261" s="326"/>
      <c r="CM261" s="326"/>
      <c r="CN261" s="326"/>
      <c r="CO261" s="326"/>
      <c r="CP261" s="326"/>
      <c r="CQ261" s="326"/>
      <c r="CR261" s="326"/>
      <c r="CS261" s="326"/>
      <c r="CT261" s="326"/>
      <c r="CU261" s="326"/>
      <c r="CV261" s="326"/>
      <c r="CW261" s="326"/>
      <c r="CX261" s="326"/>
      <c r="CY261" s="326"/>
      <c r="CZ261" s="326"/>
      <c r="DA261" s="326"/>
      <c r="DB261" s="326"/>
      <c r="DC261" s="326"/>
      <c r="DD261" s="326"/>
      <c r="DE261" s="326"/>
      <c r="DF261" s="326"/>
      <c r="DG261" s="326"/>
      <c r="DH261" s="326"/>
      <c r="DI261" s="326"/>
      <c r="DJ261" s="326"/>
      <c r="DK261" s="326"/>
      <c r="DL261" s="326"/>
      <c r="DM261" s="326"/>
      <c r="DN261" s="326"/>
      <c r="DO261" s="326"/>
      <c r="DP261" s="326"/>
      <c r="DQ261" s="326"/>
    </row>
    <row r="262" s="309" customFormat="1" customHeight="1" spans="3:121">
      <c r="C262" s="328"/>
      <c r="D262" s="329"/>
      <c r="E262" s="329"/>
      <c r="G262" s="330"/>
      <c r="H262" s="331"/>
      <c r="I262" s="398"/>
      <c r="J262" s="399"/>
      <c r="K262" s="322"/>
      <c r="L262" s="322"/>
      <c r="M262" s="323"/>
      <c r="N262" s="323"/>
      <c r="O262" s="322"/>
      <c r="P262" s="322"/>
      <c r="Q262" s="323"/>
      <c r="S262" s="324"/>
      <c r="T262" s="324"/>
      <c r="U262" s="324"/>
      <c r="V262" s="324"/>
      <c r="W262" s="324"/>
      <c r="X262" s="324"/>
      <c r="Y262" s="324"/>
      <c r="Z262" s="324"/>
      <c r="AA262" s="324"/>
      <c r="AB262" s="325"/>
      <c r="AC262" s="324"/>
      <c r="AD262" s="324"/>
      <c r="AE262" s="324"/>
      <c r="AF262" s="324"/>
      <c r="AG262" s="324"/>
      <c r="AH262" s="324"/>
      <c r="AI262" s="324"/>
      <c r="AJ262" s="324"/>
      <c r="AK262" s="324"/>
      <c r="AL262" s="324"/>
      <c r="AM262" s="324"/>
      <c r="AN262" s="324"/>
      <c r="AO262" s="324"/>
      <c r="AP262" s="324"/>
      <c r="AQ262" s="324"/>
      <c r="AR262" s="324"/>
      <c r="AS262" s="324"/>
      <c r="AT262" s="324"/>
      <c r="AU262" s="324"/>
      <c r="AV262" s="324"/>
      <c r="AW262" s="324"/>
      <c r="AX262" s="324"/>
      <c r="AY262" s="324"/>
      <c r="AZ262" s="324"/>
      <c r="BA262" s="324"/>
      <c r="BB262" s="324"/>
      <c r="BC262" s="324"/>
      <c r="BD262" s="324"/>
      <c r="BE262" s="324"/>
      <c r="BF262" s="324"/>
      <c r="BG262" s="324"/>
      <c r="BH262" s="324"/>
      <c r="BI262" s="324"/>
      <c r="BJ262" s="324"/>
      <c r="BK262" s="324"/>
      <c r="BL262" s="324"/>
      <c r="BM262" s="324"/>
      <c r="BN262" s="324"/>
      <c r="BO262" s="324"/>
      <c r="BP262" s="324"/>
      <c r="BQ262" s="324"/>
      <c r="BR262" s="324"/>
      <c r="BS262" s="324"/>
      <c r="BT262" s="324"/>
      <c r="BU262" s="324"/>
      <c r="BV262" s="324"/>
      <c r="BW262" s="324"/>
      <c r="BX262" s="324"/>
      <c r="BY262" s="324"/>
      <c r="BZ262" s="324"/>
      <c r="CA262" s="324"/>
      <c r="CB262" s="324"/>
      <c r="CC262" s="326"/>
      <c r="CD262" s="326"/>
      <c r="CE262" s="326"/>
      <c r="CF262" s="326"/>
      <c r="CG262" s="326"/>
      <c r="CH262" s="326"/>
      <c r="CI262" s="326"/>
      <c r="CJ262" s="326"/>
      <c r="CK262" s="326"/>
      <c r="CL262" s="326"/>
      <c r="CM262" s="326"/>
      <c r="CN262" s="326"/>
      <c r="CO262" s="326"/>
      <c r="CP262" s="326"/>
      <c r="CQ262" s="326"/>
      <c r="CR262" s="326"/>
      <c r="CS262" s="326"/>
      <c r="CT262" s="326"/>
      <c r="CU262" s="326"/>
      <c r="CV262" s="326"/>
      <c r="CW262" s="326"/>
      <c r="CX262" s="326"/>
      <c r="CY262" s="326"/>
      <c r="CZ262" s="326"/>
      <c r="DA262" s="326"/>
      <c r="DB262" s="326"/>
      <c r="DC262" s="326"/>
      <c r="DD262" s="326"/>
      <c r="DE262" s="326"/>
      <c r="DF262" s="326"/>
      <c r="DG262" s="326"/>
      <c r="DH262" s="326"/>
      <c r="DI262" s="326"/>
      <c r="DJ262" s="326"/>
      <c r="DK262" s="326"/>
      <c r="DL262" s="326"/>
      <c r="DM262" s="326"/>
      <c r="DN262" s="326"/>
      <c r="DO262" s="326"/>
      <c r="DP262" s="326"/>
      <c r="DQ262" s="326"/>
    </row>
    <row r="263" s="309" customFormat="1" customHeight="1" spans="3:121">
      <c r="C263" s="328"/>
      <c r="D263" s="329"/>
      <c r="E263" s="329"/>
      <c r="G263" s="330"/>
      <c r="H263" s="331"/>
      <c r="I263" s="398"/>
      <c r="J263" s="399"/>
      <c r="K263" s="322"/>
      <c r="L263" s="322"/>
      <c r="M263" s="323"/>
      <c r="N263" s="323"/>
      <c r="O263" s="322"/>
      <c r="P263" s="322"/>
      <c r="Q263" s="323"/>
      <c r="S263" s="324"/>
      <c r="T263" s="324"/>
      <c r="U263" s="324"/>
      <c r="V263" s="324"/>
      <c r="W263" s="324"/>
      <c r="X263" s="324"/>
      <c r="Y263" s="324"/>
      <c r="Z263" s="324"/>
      <c r="AA263" s="324"/>
      <c r="AB263" s="325"/>
      <c r="AC263" s="324"/>
      <c r="AD263" s="324"/>
      <c r="AE263" s="324"/>
      <c r="AF263" s="324"/>
      <c r="AG263" s="324"/>
      <c r="AH263" s="324"/>
      <c r="AI263" s="324"/>
      <c r="AJ263" s="324"/>
      <c r="AK263" s="324"/>
      <c r="AL263" s="324"/>
      <c r="AM263" s="324"/>
      <c r="AN263" s="324"/>
      <c r="AO263" s="324"/>
      <c r="AP263" s="324"/>
      <c r="AQ263" s="324"/>
      <c r="AR263" s="324"/>
      <c r="AS263" s="324"/>
      <c r="AT263" s="324"/>
      <c r="AU263" s="324"/>
      <c r="AV263" s="324"/>
      <c r="AW263" s="324"/>
      <c r="AX263" s="324"/>
      <c r="AY263" s="324"/>
      <c r="AZ263" s="324"/>
      <c r="BA263" s="324"/>
      <c r="BB263" s="324"/>
      <c r="BC263" s="324"/>
      <c r="BD263" s="324"/>
      <c r="BE263" s="324"/>
      <c r="BF263" s="324"/>
      <c r="BG263" s="324"/>
      <c r="BH263" s="324"/>
      <c r="BI263" s="324"/>
      <c r="BJ263" s="324"/>
      <c r="BK263" s="324"/>
      <c r="BL263" s="324"/>
      <c r="BM263" s="324"/>
      <c r="BN263" s="324"/>
      <c r="BO263" s="324"/>
      <c r="BP263" s="324"/>
      <c r="BQ263" s="324"/>
      <c r="BR263" s="324"/>
      <c r="BS263" s="324"/>
      <c r="BT263" s="324"/>
      <c r="BU263" s="324"/>
      <c r="BV263" s="324"/>
      <c r="BW263" s="324"/>
      <c r="BX263" s="324"/>
      <c r="BY263" s="324"/>
      <c r="BZ263" s="324"/>
      <c r="CA263" s="324"/>
      <c r="CB263" s="324"/>
      <c r="CC263" s="326"/>
      <c r="CD263" s="326"/>
      <c r="CE263" s="326"/>
      <c r="CF263" s="326"/>
      <c r="CG263" s="326"/>
      <c r="CH263" s="326"/>
      <c r="CI263" s="326"/>
      <c r="CJ263" s="326"/>
      <c r="CK263" s="326"/>
      <c r="CL263" s="326"/>
      <c r="CM263" s="326"/>
      <c r="CN263" s="326"/>
      <c r="CO263" s="326"/>
      <c r="CP263" s="326"/>
      <c r="CQ263" s="326"/>
      <c r="CR263" s="326"/>
      <c r="CS263" s="326"/>
      <c r="CT263" s="326"/>
      <c r="CU263" s="326"/>
      <c r="CV263" s="326"/>
      <c r="CW263" s="326"/>
      <c r="CX263" s="326"/>
      <c r="CY263" s="326"/>
      <c r="CZ263" s="326"/>
      <c r="DA263" s="326"/>
      <c r="DB263" s="326"/>
      <c r="DC263" s="326"/>
      <c r="DD263" s="326"/>
      <c r="DE263" s="326"/>
      <c r="DF263" s="326"/>
      <c r="DG263" s="326"/>
      <c r="DH263" s="326"/>
      <c r="DI263" s="326"/>
      <c r="DJ263" s="326"/>
      <c r="DK263" s="326"/>
      <c r="DL263" s="326"/>
      <c r="DM263" s="326"/>
      <c r="DN263" s="326"/>
      <c r="DO263" s="326"/>
      <c r="DP263" s="326"/>
      <c r="DQ263" s="326"/>
    </row>
    <row r="264" s="309" customFormat="1" customHeight="1" spans="3:121">
      <c r="C264" s="328"/>
      <c r="D264" s="329"/>
      <c r="E264" s="329"/>
      <c r="G264" s="330"/>
      <c r="H264" s="331"/>
      <c r="I264" s="398"/>
      <c r="J264" s="399"/>
      <c r="K264" s="322"/>
      <c r="L264" s="322"/>
      <c r="M264" s="323"/>
      <c r="N264" s="323"/>
      <c r="O264" s="322"/>
      <c r="P264" s="322"/>
      <c r="Q264" s="323"/>
      <c r="S264" s="324"/>
      <c r="T264" s="324"/>
      <c r="U264" s="324"/>
      <c r="V264" s="324"/>
      <c r="W264" s="324"/>
      <c r="X264" s="324"/>
      <c r="Y264" s="324"/>
      <c r="Z264" s="324"/>
      <c r="AA264" s="324"/>
      <c r="AB264" s="325"/>
      <c r="AC264" s="324"/>
      <c r="AD264" s="324"/>
      <c r="AE264" s="324"/>
      <c r="AF264" s="324"/>
      <c r="AG264" s="324"/>
      <c r="AH264" s="324"/>
      <c r="AI264" s="324"/>
      <c r="AJ264" s="324"/>
      <c r="AK264" s="324"/>
      <c r="AL264" s="324"/>
      <c r="AM264" s="324"/>
      <c r="AN264" s="324"/>
      <c r="AO264" s="324"/>
      <c r="AP264" s="324"/>
      <c r="AQ264" s="324"/>
      <c r="AR264" s="324"/>
      <c r="AS264" s="324"/>
      <c r="AT264" s="324"/>
      <c r="AU264" s="324"/>
      <c r="AV264" s="324"/>
      <c r="AW264" s="324"/>
      <c r="AX264" s="324"/>
      <c r="AY264" s="324"/>
      <c r="AZ264" s="324"/>
      <c r="BA264" s="324"/>
      <c r="BB264" s="324"/>
      <c r="BC264" s="324"/>
      <c r="BD264" s="324"/>
      <c r="BE264" s="324"/>
      <c r="BF264" s="324"/>
      <c r="BG264" s="324"/>
      <c r="BH264" s="324"/>
      <c r="BI264" s="324"/>
      <c r="BJ264" s="324"/>
      <c r="BK264" s="324"/>
      <c r="BL264" s="324"/>
      <c r="BM264" s="324"/>
      <c r="BN264" s="324"/>
      <c r="BO264" s="324"/>
      <c r="BP264" s="324"/>
      <c r="BQ264" s="324"/>
      <c r="BR264" s="324"/>
      <c r="BS264" s="324"/>
      <c r="BT264" s="324"/>
      <c r="BU264" s="324"/>
      <c r="BV264" s="324"/>
      <c r="BW264" s="324"/>
      <c r="BX264" s="324"/>
      <c r="BY264" s="324"/>
      <c r="BZ264" s="324"/>
      <c r="CA264" s="324"/>
      <c r="CB264" s="324"/>
      <c r="CC264" s="326"/>
      <c r="CD264" s="326"/>
      <c r="CE264" s="326"/>
      <c r="CF264" s="326"/>
      <c r="CG264" s="326"/>
      <c r="CH264" s="326"/>
      <c r="CI264" s="326"/>
      <c r="CJ264" s="326"/>
      <c r="CK264" s="326"/>
      <c r="CL264" s="326"/>
      <c r="CM264" s="326"/>
      <c r="CN264" s="326"/>
      <c r="CO264" s="326"/>
      <c r="CP264" s="326"/>
      <c r="CQ264" s="326"/>
      <c r="CR264" s="326"/>
      <c r="CS264" s="326"/>
      <c r="CT264" s="326"/>
      <c r="CU264" s="326"/>
      <c r="CV264" s="326"/>
      <c r="CW264" s="326"/>
      <c r="CX264" s="326"/>
      <c r="CY264" s="326"/>
      <c r="CZ264" s="326"/>
      <c r="DA264" s="326"/>
      <c r="DB264" s="326"/>
      <c r="DC264" s="326"/>
      <c r="DD264" s="326"/>
      <c r="DE264" s="326"/>
      <c r="DF264" s="326"/>
      <c r="DG264" s="326"/>
      <c r="DH264" s="326"/>
      <c r="DI264" s="326"/>
      <c r="DJ264" s="326"/>
      <c r="DK264" s="326"/>
      <c r="DL264" s="326"/>
      <c r="DM264" s="326"/>
      <c r="DN264" s="326"/>
      <c r="DO264" s="326"/>
      <c r="DP264" s="326"/>
      <c r="DQ264" s="326"/>
    </row>
    <row r="265" s="309" customFormat="1" customHeight="1" spans="3:121">
      <c r="C265" s="328"/>
      <c r="D265" s="329"/>
      <c r="E265" s="329"/>
      <c r="G265" s="330"/>
      <c r="H265" s="331"/>
      <c r="I265" s="398"/>
      <c r="J265" s="399"/>
      <c r="K265" s="322"/>
      <c r="L265" s="322"/>
      <c r="M265" s="323"/>
      <c r="N265" s="323"/>
      <c r="O265" s="322"/>
      <c r="P265" s="322"/>
      <c r="Q265" s="323"/>
      <c r="S265" s="324"/>
      <c r="T265" s="324"/>
      <c r="U265" s="324"/>
      <c r="V265" s="324"/>
      <c r="W265" s="324"/>
      <c r="X265" s="324"/>
      <c r="Y265" s="324"/>
      <c r="Z265" s="324"/>
      <c r="AA265" s="324"/>
      <c r="AB265" s="325"/>
      <c r="AC265" s="324"/>
      <c r="AD265" s="324"/>
      <c r="AE265" s="324"/>
      <c r="AF265" s="324"/>
      <c r="AG265" s="324"/>
      <c r="AH265" s="324"/>
      <c r="AI265" s="324"/>
      <c r="AJ265" s="324"/>
      <c r="AK265" s="324"/>
      <c r="AL265" s="324"/>
      <c r="AM265" s="324"/>
      <c r="AN265" s="324"/>
      <c r="AO265" s="324"/>
      <c r="AP265" s="324"/>
      <c r="AQ265" s="324"/>
      <c r="AR265" s="324"/>
      <c r="AS265" s="324"/>
      <c r="AT265" s="324"/>
      <c r="AU265" s="324"/>
      <c r="AV265" s="324"/>
      <c r="AW265" s="324"/>
      <c r="AX265" s="324"/>
      <c r="AY265" s="324"/>
      <c r="AZ265" s="324"/>
      <c r="BA265" s="324"/>
      <c r="BB265" s="324"/>
      <c r="BC265" s="324"/>
      <c r="BD265" s="324"/>
      <c r="BE265" s="324"/>
      <c r="BF265" s="324"/>
      <c r="BG265" s="324"/>
      <c r="BH265" s="324"/>
      <c r="BI265" s="324"/>
      <c r="BJ265" s="324"/>
      <c r="BK265" s="324"/>
      <c r="BL265" s="324"/>
      <c r="BM265" s="324"/>
      <c r="BN265" s="324"/>
      <c r="BO265" s="324"/>
      <c r="BP265" s="324"/>
      <c r="BQ265" s="324"/>
      <c r="BR265" s="324"/>
      <c r="BS265" s="324"/>
      <c r="BT265" s="324"/>
      <c r="BU265" s="324"/>
      <c r="BV265" s="324"/>
      <c r="BW265" s="324"/>
      <c r="BX265" s="324"/>
      <c r="BY265" s="324"/>
      <c r="BZ265" s="324"/>
      <c r="CA265" s="324"/>
      <c r="CB265" s="324"/>
      <c r="CC265" s="326"/>
      <c r="CD265" s="326"/>
      <c r="CE265" s="326"/>
      <c r="CF265" s="326"/>
      <c r="CG265" s="326"/>
      <c r="CH265" s="326"/>
      <c r="CI265" s="326"/>
      <c r="CJ265" s="326"/>
      <c r="CK265" s="326"/>
      <c r="CL265" s="326"/>
      <c r="CM265" s="326"/>
      <c r="CN265" s="326"/>
      <c r="CO265" s="326"/>
      <c r="CP265" s="326"/>
      <c r="CQ265" s="326"/>
      <c r="CR265" s="326"/>
      <c r="CS265" s="326"/>
      <c r="CT265" s="326"/>
      <c r="CU265" s="326"/>
      <c r="CV265" s="326"/>
      <c r="CW265" s="326"/>
      <c r="CX265" s="326"/>
      <c r="CY265" s="326"/>
      <c r="CZ265" s="326"/>
      <c r="DA265" s="326"/>
      <c r="DB265" s="326"/>
      <c r="DC265" s="326"/>
      <c r="DD265" s="326"/>
      <c r="DE265" s="326"/>
      <c r="DF265" s="326"/>
      <c r="DG265" s="326"/>
      <c r="DH265" s="326"/>
      <c r="DI265" s="326"/>
      <c r="DJ265" s="326"/>
      <c r="DK265" s="326"/>
      <c r="DL265" s="326"/>
      <c r="DM265" s="326"/>
      <c r="DN265" s="326"/>
      <c r="DO265" s="326"/>
      <c r="DP265" s="326"/>
      <c r="DQ265" s="326"/>
    </row>
    <row r="266" s="309" customFormat="1" customHeight="1" spans="3:121">
      <c r="C266" s="328"/>
      <c r="D266" s="329"/>
      <c r="E266" s="329"/>
      <c r="G266" s="330"/>
      <c r="H266" s="331"/>
      <c r="I266" s="398"/>
      <c r="J266" s="399"/>
      <c r="K266" s="322"/>
      <c r="L266" s="322"/>
      <c r="M266" s="323"/>
      <c r="N266" s="323"/>
      <c r="O266" s="322"/>
      <c r="P266" s="322"/>
      <c r="Q266" s="323"/>
      <c r="S266" s="324"/>
      <c r="T266" s="324"/>
      <c r="U266" s="324"/>
      <c r="V266" s="324"/>
      <c r="W266" s="324"/>
      <c r="X266" s="324"/>
      <c r="Y266" s="324"/>
      <c r="Z266" s="324"/>
      <c r="AA266" s="324"/>
      <c r="AB266" s="325"/>
      <c r="AC266" s="324"/>
      <c r="AD266" s="324"/>
      <c r="AE266" s="324"/>
      <c r="AF266" s="324"/>
      <c r="AG266" s="324"/>
      <c r="AH266" s="324"/>
      <c r="AI266" s="324"/>
      <c r="AJ266" s="324"/>
      <c r="AK266" s="324"/>
      <c r="AL266" s="324"/>
      <c r="AM266" s="324"/>
      <c r="AN266" s="324"/>
      <c r="AO266" s="324"/>
      <c r="AP266" s="324"/>
      <c r="AQ266" s="324"/>
      <c r="AR266" s="324"/>
      <c r="AS266" s="324"/>
      <c r="AT266" s="324"/>
      <c r="AU266" s="324"/>
      <c r="AV266" s="324"/>
      <c r="AW266" s="324"/>
      <c r="AX266" s="324"/>
      <c r="AY266" s="324"/>
      <c r="AZ266" s="324"/>
      <c r="BA266" s="324"/>
      <c r="BB266" s="324"/>
      <c r="BC266" s="324"/>
      <c r="BD266" s="324"/>
      <c r="BE266" s="324"/>
      <c r="BF266" s="324"/>
      <c r="BG266" s="324"/>
      <c r="BH266" s="324"/>
      <c r="BI266" s="324"/>
      <c r="BJ266" s="324"/>
      <c r="BK266" s="324"/>
      <c r="BL266" s="324"/>
      <c r="BM266" s="324"/>
      <c r="BN266" s="324"/>
      <c r="BO266" s="324"/>
      <c r="BP266" s="324"/>
      <c r="BQ266" s="324"/>
      <c r="BR266" s="324"/>
      <c r="BS266" s="324"/>
      <c r="BT266" s="324"/>
      <c r="BU266" s="324"/>
      <c r="BV266" s="324"/>
      <c r="BW266" s="324"/>
      <c r="BX266" s="324"/>
      <c r="BY266" s="324"/>
      <c r="BZ266" s="324"/>
      <c r="CA266" s="324"/>
      <c r="CB266" s="324"/>
      <c r="CC266" s="326"/>
      <c r="CD266" s="326"/>
      <c r="CE266" s="326"/>
      <c r="CF266" s="326"/>
      <c r="CG266" s="326"/>
      <c r="CH266" s="326"/>
      <c r="CI266" s="326"/>
      <c r="CJ266" s="326"/>
      <c r="CK266" s="326"/>
      <c r="CL266" s="326"/>
      <c r="CM266" s="326"/>
      <c r="CN266" s="326"/>
      <c r="CO266" s="326"/>
      <c r="CP266" s="326"/>
      <c r="CQ266" s="326"/>
      <c r="CR266" s="326"/>
      <c r="CS266" s="326"/>
      <c r="CT266" s="326"/>
      <c r="CU266" s="326"/>
      <c r="CV266" s="326"/>
      <c r="CW266" s="326"/>
      <c r="CX266" s="326"/>
      <c r="CY266" s="326"/>
      <c r="CZ266" s="326"/>
      <c r="DA266" s="326"/>
      <c r="DB266" s="326"/>
      <c r="DC266" s="326"/>
      <c r="DD266" s="326"/>
      <c r="DE266" s="326"/>
      <c r="DF266" s="326"/>
      <c r="DG266" s="326"/>
      <c r="DH266" s="326"/>
      <c r="DI266" s="326"/>
      <c r="DJ266" s="326"/>
      <c r="DK266" s="326"/>
      <c r="DL266" s="326"/>
      <c r="DM266" s="326"/>
      <c r="DN266" s="326"/>
      <c r="DO266" s="326"/>
      <c r="DP266" s="326"/>
      <c r="DQ266" s="326"/>
    </row>
    <row r="267" s="309" customFormat="1" customHeight="1" spans="3:121">
      <c r="C267" s="328"/>
      <c r="D267" s="329"/>
      <c r="E267" s="329"/>
      <c r="G267" s="330"/>
      <c r="H267" s="331"/>
      <c r="I267" s="398"/>
      <c r="J267" s="399"/>
      <c r="K267" s="322"/>
      <c r="L267" s="322"/>
      <c r="M267" s="323"/>
      <c r="N267" s="323"/>
      <c r="O267" s="322"/>
      <c r="P267" s="322"/>
      <c r="Q267" s="323"/>
      <c r="S267" s="324"/>
      <c r="T267" s="324"/>
      <c r="U267" s="324"/>
      <c r="V267" s="324"/>
      <c r="W267" s="324"/>
      <c r="X267" s="324"/>
      <c r="Y267" s="324"/>
      <c r="Z267" s="324"/>
      <c r="AA267" s="324"/>
      <c r="AB267" s="325"/>
      <c r="AC267" s="324"/>
      <c r="AD267" s="324"/>
      <c r="AE267" s="324"/>
      <c r="AF267" s="324"/>
      <c r="AG267" s="324"/>
      <c r="AH267" s="324"/>
      <c r="AI267" s="324"/>
      <c r="AJ267" s="324"/>
      <c r="AK267" s="324"/>
      <c r="AL267" s="324"/>
      <c r="AM267" s="324"/>
      <c r="AN267" s="324"/>
      <c r="AO267" s="324"/>
      <c r="AP267" s="324"/>
      <c r="AQ267" s="324"/>
      <c r="AR267" s="324"/>
      <c r="AS267" s="324"/>
      <c r="AT267" s="324"/>
      <c r="AU267" s="324"/>
      <c r="AV267" s="324"/>
      <c r="AW267" s="324"/>
      <c r="AX267" s="324"/>
      <c r="AY267" s="324"/>
      <c r="AZ267" s="324"/>
      <c r="BA267" s="324"/>
      <c r="BB267" s="324"/>
      <c r="BC267" s="324"/>
      <c r="BD267" s="324"/>
      <c r="BE267" s="324"/>
      <c r="BF267" s="324"/>
      <c r="BG267" s="324"/>
      <c r="BH267" s="324"/>
      <c r="BI267" s="324"/>
      <c r="BJ267" s="324"/>
      <c r="BK267" s="324"/>
      <c r="BL267" s="324"/>
      <c r="BM267" s="324"/>
      <c r="BN267" s="324"/>
      <c r="BO267" s="324"/>
      <c r="BP267" s="324"/>
      <c r="BQ267" s="324"/>
      <c r="BR267" s="324"/>
      <c r="BS267" s="324"/>
      <c r="BT267" s="324"/>
      <c r="BU267" s="324"/>
      <c r="BV267" s="324"/>
      <c r="BW267" s="324"/>
      <c r="BX267" s="324"/>
      <c r="BY267" s="324"/>
      <c r="BZ267" s="324"/>
      <c r="CA267" s="324"/>
      <c r="CB267" s="324"/>
      <c r="CC267" s="326"/>
      <c r="CD267" s="326"/>
      <c r="CE267" s="326"/>
      <c r="CF267" s="326"/>
      <c r="CG267" s="326"/>
      <c r="CH267" s="326"/>
      <c r="CI267" s="326"/>
      <c r="CJ267" s="326"/>
      <c r="CK267" s="326"/>
      <c r="CL267" s="326"/>
      <c r="CM267" s="326"/>
      <c r="CN267" s="326"/>
      <c r="CO267" s="326"/>
      <c r="CP267" s="326"/>
      <c r="CQ267" s="326"/>
      <c r="CR267" s="326"/>
      <c r="CS267" s="326"/>
      <c r="CT267" s="326"/>
      <c r="CU267" s="326"/>
      <c r="CV267" s="326"/>
      <c r="CW267" s="326"/>
      <c r="CX267" s="326"/>
      <c r="CY267" s="326"/>
      <c r="CZ267" s="326"/>
      <c r="DA267" s="326"/>
      <c r="DB267" s="326"/>
      <c r="DC267" s="326"/>
      <c r="DD267" s="326"/>
      <c r="DE267" s="326"/>
      <c r="DF267" s="326"/>
      <c r="DG267" s="326"/>
      <c r="DH267" s="326"/>
      <c r="DI267" s="326"/>
      <c r="DJ267" s="326"/>
      <c r="DK267" s="326"/>
      <c r="DL267" s="326"/>
      <c r="DM267" s="326"/>
      <c r="DN267" s="326"/>
      <c r="DO267" s="326"/>
      <c r="DP267" s="326"/>
      <c r="DQ267" s="326"/>
    </row>
    <row r="268" s="309" customFormat="1" customHeight="1" spans="3:121">
      <c r="C268" s="328"/>
      <c r="D268" s="329"/>
      <c r="E268" s="329"/>
      <c r="G268" s="330"/>
      <c r="H268" s="331"/>
      <c r="I268" s="398"/>
      <c r="J268" s="399"/>
      <c r="K268" s="322"/>
      <c r="L268" s="322"/>
      <c r="M268" s="323"/>
      <c r="N268" s="323"/>
      <c r="O268" s="322"/>
      <c r="P268" s="322"/>
      <c r="Q268" s="323"/>
      <c r="S268" s="324"/>
      <c r="T268" s="324"/>
      <c r="U268" s="324"/>
      <c r="V268" s="324"/>
      <c r="W268" s="324"/>
      <c r="X268" s="324"/>
      <c r="Y268" s="324"/>
      <c r="Z268" s="324"/>
      <c r="AA268" s="324"/>
      <c r="AB268" s="325"/>
      <c r="AC268" s="324"/>
      <c r="AD268" s="324"/>
      <c r="AE268" s="324"/>
      <c r="AF268" s="324"/>
      <c r="AG268" s="324"/>
      <c r="AH268" s="324"/>
      <c r="AI268" s="324"/>
      <c r="AJ268" s="324"/>
      <c r="AK268" s="324"/>
      <c r="AL268" s="324"/>
      <c r="AM268" s="324"/>
      <c r="AN268" s="324"/>
      <c r="AO268" s="324"/>
      <c r="AP268" s="324"/>
      <c r="AQ268" s="324"/>
      <c r="AR268" s="324"/>
      <c r="AS268" s="324"/>
      <c r="AT268" s="324"/>
      <c r="AU268" s="324"/>
      <c r="AV268" s="324"/>
      <c r="AW268" s="324"/>
      <c r="AX268" s="324"/>
      <c r="AY268" s="324"/>
      <c r="AZ268" s="324"/>
      <c r="BA268" s="324"/>
      <c r="BB268" s="324"/>
      <c r="BC268" s="324"/>
      <c r="BD268" s="324"/>
      <c r="BE268" s="324"/>
      <c r="BF268" s="324"/>
      <c r="BG268" s="324"/>
      <c r="BH268" s="324"/>
      <c r="BI268" s="324"/>
      <c r="BJ268" s="324"/>
      <c r="BK268" s="324"/>
      <c r="BL268" s="324"/>
      <c r="BM268" s="324"/>
      <c r="BN268" s="324"/>
      <c r="BO268" s="324"/>
      <c r="BP268" s="324"/>
      <c r="BQ268" s="324"/>
      <c r="BR268" s="324"/>
      <c r="BS268" s="324"/>
      <c r="BT268" s="324"/>
      <c r="BU268" s="324"/>
      <c r="BV268" s="324"/>
      <c r="BW268" s="324"/>
      <c r="BX268" s="324"/>
      <c r="BY268" s="324"/>
      <c r="BZ268" s="324"/>
      <c r="CA268" s="324"/>
      <c r="CB268" s="324"/>
      <c r="CC268" s="326"/>
      <c r="CD268" s="326"/>
      <c r="CE268" s="326"/>
      <c r="CF268" s="326"/>
      <c r="CG268" s="326"/>
      <c r="CH268" s="326"/>
      <c r="CI268" s="326"/>
      <c r="CJ268" s="326"/>
      <c r="CK268" s="326"/>
      <c r="CL268" s="326"/>
      <c r="CM268" s="326"/>
      <c r="CN268" s="326"/>
      <c r="CO268" s="326"/>
      <c r="CP268" s="326"/>
      <c r="CQ268" s="326"/>
      <c r="CR268" s="326"/>
      <c r="CS268" s="326"/>
      <c r="CT268" s="326"/>
      <c r="CU268" s="326"/>
      <c r="CV268" s="326"/>
      <c r="CW268" s="326"/>
      <c r="CX268" s="326"/>
      <c r="CY268" s="326"/>
      <c r="CZ268" s="326"/>
      <c r="DA268" s="326"/>
      <c r="DB268" s="326"/>
      <c r="DC268" s="326"/>
      <c r="DD268" s="326"/>
      <c r="DE268" s="326"/>
      <c r="DF268" s="326"/>
      <c r="DG268" s="326"/>
      <c r="DH268" s="326"/>
      <c r="DI268" s="326"/>
      <c r="DJ268" s="326"/>
      <c r="DK268" s="326"/>
      <c r="DL268" s="326"/>
      <c r="DM268" s="326"/>
      <c r="DN268" s="326"/>
      <c r="DO268" s="326"/>
      <c r="DP268" s="326"/>
      <c r="DQ268" s="326"/>
    </row>
    <row r="269" s="309" customFormat="1" customHeight="1" spans="3:121">
      <c r="C269" s="328"/>
      <c r="D269" s="329"/>
      <c r="E269" s="329"/>
      <c r="G269" s="330"/>
      <c r="H269" s="331"/>
      <c r="I269" s="398"/>
      <c r="J269" s="399"/>
      <c r="K269" s="322"/>
      <c r="L269" s="322"/>
      <c r="M269" s="323"/>
      <c r="N269" s="323"/>
      <c r="O269" s="322"/>
      <c r="P269" s="322"/>
      <c r="Q269" s="323"/>
      <c r="S269" s="324"/>
      <c r="T269" s="324"/>
      <c r="U269" s="324"/>
      <c r="V269" s="324"/>
      <c r="W269" s="324"/>
      <c r="X269" s="324"/>
      <c r="Y269" s="324"/>
      <c r="Z269" s="324"/>
      <c r="AA269" s="324"/>
      <c r="AB269" s="325"/>
      <c r="AC269" s="324"/>
      <c r="AD269" s="324"/>
      <c r="AE269" s="324"/>
      <c r="AF269" s="324"/>
      <c r="AG269" s="324"/>
      <c r="AH269" s="324"/>
      <c r="AI269" s="324"/>
      <c r="AJ269" s="324"/>
      <c r="AK269" s="324"/>
      <c r="AL269" s="324"/>
      <c r="AM269" s="324"/>
      <c r="AN269" s="324"/>
      <c r="AO269" s="324"/>
      <c r="AP269" s="324"/>
      <c r="AQ269" s="324"/>
      <c r="AR269" s="324"/>
      <c r="AS269" s="324"/>
      <c r="AT269" s="324"/>
      <c r="AU269" s="324"/>
      <c r="AV269" s="324"/>
      <c r="AW269" s="324"/>
      <c r="AX269" s="324"/>
      <c r="AY269" s="324"/>
      <c r="AZ269" s="324"/>
      <c r="BA269" s="324"/>
      <c r="BB269" s="324"/>
      <c r="BC269" s="324"/>
      <c r="BD269" s="324"/>
      <c r="BE269" s="324"/>
      <c r="BF269" s="324"/>
      <c r="BG269" s="324"/>
      <c r="BH269" s="324"/>
      <c r="BI269" s="324"/>
      <c r="BJ269" s="324"/>
      <c r="BK269" s="324"/>
      <c r="BL269" s="324"/>
      <c r="BM269" s="324"/>
      <c r="BN269" s="324"/>
      <c r="BO269" s="324"/>
      <c r="BP269" s="324"/>
      <c r="BQ269" s="324"/>
      <c r="BR269" s="324"/>
      <c r="BS269" s="324"/>
      <c r="BT269" s="324"/>
      <c r="BU269" s="324"/>
      <c r="BV269" s="324"/>
      <c r="BW269" s="324"/>
      <c r="BX269" s="324"/>
      <c r="BY269" s="324"/>
      <c r="BZ269" s="324"/>
      <c r="CA269" s="324"/>
      <c r="CB269" s="324"/>
      <c r="CC269" s="326"/>
      <c r="CD269" s="326"/>
      <c r="CE269" s="326"/>
      <c r="CF269" s="326"/>
      <c r="CG269" s="326"/>
      <c r="CH269" s="326"/>
      <c r="CI269" s="326"/>
      <c r="CJ269" s="326"/>
      <c r="CK269" s="326"/>
      <c r="CL269" s="326"/>
      <c r="CM269" s="326"/>
      <c r="CN269" s="326"/>
      <c r="CO269" s="326"/>
      <c r="CP269" s="326"/>
      <c r="CQ269" s="326"/>
      <c r="CR269" s="326"/>
      <c r="CS269" s="326"/>
      <c r="CT269" s="326"/>
      <c r="CU269" s="326"/>
      <c r="CV269" s="326"/>
      <c r="CW269" s="326"/>
      <c r="CX269" s="326"/>
      <c r="CY269" s="326"/>
      <c r="CZ269" s="326"/>
      <c r="DA269" s="326"/>
      <c r="DB269" s="326"/>
      <c r="DC269" s="326"/>
      <c r="DD269" s="326"/>
      <c r="DE269" s="326"/>
      <c r="DF269" s="326"/>
      <c r="DG269" s="326"/>
      <c r="DH269" s="326"/>
      <c r="DI269" s="326"/>
      <c r="DJ269" s="326"/>
      <c r="DK269" s="326"/>
      <c r="DL269" s="326"/>
      <c r="DM269" s="326"/>
      <c r="DN269" s="326"/>
      <c r="DO269" s="326"/>
      <c r="DP269" s="326"/>
      <c r="DQ269" s="326"/>
    </row>
    <row r="270" s="309" customFormat="1" customHeight="1" spans="3:121">
      <c r="C270" s="328"/>
      <c r="D270" s="329"/>
      <c r="E270" s="329"/>
      <c r="G270" s="330"/>
      <c r="H270" s="331"/>
      <c r="I270" s="398"/>
      <c r="J270" s="399"/>
      <c r="K270" s="322"/>
      <c r="L270" s="322"/>
      <c r="M270" s="323"/>
      <c r="N270" s="323"/>
      <c r="O270" s="322"/>
      <c r="P270" s="322"/>
      <c r="Q270" s="323"/>
      <c r="S270" s="324"/>
      <c r="T270" s="324"/>
      <c r="U270" s="324"/>
      <c r="V270" s="324"/>
      <c r="W270" s="324"/>
      <c r="X270" s="324"/>
      <c r="Y270" s="324"/>
      <c r="Z270" s="324"/>
      <c r="AA270" s="324"/>
      <c r="AB270" s="325"/>
      <c r="AC270" s="324"/>
      <c r="AD270" s="324"/>
      <c r="AE270" s="324"/>
      <c r="AF270" s="324"/>
      <c r="AG270" s="324"/>
      <c r="AH270" s="324"/>
      <c r="AI270" s="324"/>
      <c r="AJ270" s="324"/>
      <c r="AK270" s="324"/>
      <c r="AL270" s="324"/>
      <c r="AM270" s="324"/>
      <c r="AN270" s="324"/>
      <c r="AO270" s="324"/>
      <c r="AP270" s="324"/>
      <c r="AQ270" s="324"/>
      <c r="AR270" s="324"/>
      <c r="AS270" s="324"/>
      <c r="AT270" s="324"/>
      <c r="AU270" s="324"/>
      <c r="AV270" s="324"/>
      <c r="AW270" s="324"/>
      <c r="AX270" s="324"/>
      <c r="AY270" s="324"/>
      <c r="AZ270" s="324"/>
      <c r="BA270" s="324"/>
      <c r="BB270" s="324"/>
      <c r="BC270" s="324"/>
      <c r="BD270" s="324"/>
      <c r="BE270" s="324"/>
      <c r="BF270" s="324"/>
      <c r="BG270" s="324"/>
      <c r="BH270" s="324"/>
      <c r="BI270" s="324"/>
      <c r="BJ270" s="324"/>
      <c r="BK270" s="324"/>
      <c r="BL270" s="324"/>
      <c r="BM270" s="324"/>
      <c r="BN270" s="324"/>
      <c r="BO270" s="324"/>
      <c r="BP270" s="324"/>
      <c r="BQ270" s="324"/>
      <c r="BR270" s="324"/>
      <c r="BS270" s="324"/>
      <c r="BT270" s="324"/>
      <c r="BU270" s="324"/>
      <c r="BV270" s="324"/>
      <c r="BW270" s="324"/>
      <c r="BX270" s="324"/>
      <c r="BY270" s="324"/>
      <c r="BZ270" s="324"/>
      <c r="CA270" s="324"/>
      <c r="CB270" s="324"/>
      <c r="CC270" s="326"/>
      <c r="CD270" s="326"/>
      <c r="CE270" s="326"/>
      <c r="CF270" s="326"/>
      <c r="CG270" s="326"/>
      <c r="CH270" s="326"/>
      <c r="CI270" s="326"/>
      <c r="CJ270" s="326"/>
      <c r="CK270" s="326"/>
      <c r="CL270" s="326"/>
      <c r="CM270" s="326"/>
      <c r="CN270" s="326"/>
      <c r="CO270" s="326"/>
      <c r="CP270" s="326"/>
      <c r="CQ270" s="326"/>
      <c r="CR270" s="326"/>
      <c r="CS270" s="326"/>
      <c r="CT270" s="326"/>
      <c r="CU270" s="326"/>
      <c r="CV270" s="326"/>
      <c r="CW270" s="326"/>
      <c r="CX270" s="326"/>
      <c r="CY270" s="326"/>
      <c r="CZ270" s="326"/>
      <c r="DA270" s="326"/>
      <c r="DB270" s="326"/>
      <c r="DC270" s="326"/>
      <c r="DD270" s="326"/>
      <c r="DE270" s="326"/>
      <c r="DF270" s="326"/>
      <c r="DG270" s="326"/>
      <c r="DH270" s="326"/>
      <c r="DI270" s="326"/>
      <c r="DJ270" s="326"/>
      <c r="DK270" s="326"/>
      <c r="DL270" s="326"/>
      <c r="DM270" s="326"/>
      <c r="DN270" s="326"/>
      <c r="DO270" s="326"/>
      <c r="DP270" s="326"/>
      <c r="DQ270" s="326"/>
    </row>
    <row r="271" s="309" customFormat="1" customHeight="1" spans="3:121">
      <c r="C271" s="328"/>
      <c r="D271" s="329"/>
      <c r="E271" s="329"/>
      <c r="G271" s="330"/>
      <c r="H271" s="331"/>
      <c r="I271" s="398"/>
      <c r="J271" s="399"/>
      <c r="K271" s="322"/>
      <c r="L271" s="322"/>
      <c r="M271" s="323"/>
      <c r="N271" s="323"/>
      <c r="O271" s="322"/>
      <c r="P271" s="322"/>
      <c r="Q271" s="323"/>
      <c r="S271" s="324"/>
      <c r="T271" s="324"/>
      <c r="U271" s="324"/>
      <c r="V271" s="324"/>
      <c r="W271" s="324"/>
      <c r="X271" s="324"/>
      <c r="Y271" s="324"/>
      <c r="Z271" s="324"/>
      <c r="AA271" s="324"/>
      <c r="AB271" s="325"/>
      <c r="AC271" s="324"/>
      <c r="AD271" s="324"/>
      <c r="AE271" s="324"/>
      <c r="AF271" s="324"/>
      <c r="AG271" s="324"/>
      <c r="AH271" s="324"/>
      <c r="AI271" s="324"/>
      <c r="AJ271" s="324"/>
      <c r="AK271" s="324"/>
      <c r="AL271" s="324"/>
      <c r="AM271" s="324"/>
      <c r="AN271" s="324"/>
      <c r="AO271" s="324"/>
      <c r="AP271" s="324"/>
      <c r="AQ271" s="324"/>
      <c r="AR271" s="324"/>
      <c r="AS271" s="324"/>
      <c r="AT271" s="324"/>
      <c r="AU271" s="324"/>
      <c r="AV271" s="324"/>
      <c r="AW271" s="324"/>
      <c r="AX271" s="324"/>
      <c r="AY271" s="324"/>
      <c r="AZ271" s="324"/>
      <c r="BA271" s="324"/>
      <c r="BB271" s="324"/>
      <c r="BC271" s="324"/>
      <c r="BD271" s="324"/>
      <c r="BE271" s="324"/>
      <c r="BF271" s="324"/>
      <c r="BG271" s="324"/>
      <c r="BH271" s="324"/>
      <c r="BI271" s="324"/>
      <c r="BJ271" s="324"/>
      <c r="BK271" s="324"/>
      <c r="BL271" s="324"/>
      <c r="BM271" s="324"/>
      <c r="BN271" s="324"/>
      <c r="BO271" s="324"/>
      <c r="BP271" s="324"/>
      <c r="BQ271" s="324"/>
      <c r="BR271" s="324"/>
      <c r="BS271" s="324"/>
      <c r="BT271" s="324"/>
      <c r="BU271" s="324"/>
      <c r="BV271" s="324"/>
      <c r="BW271" s="324"/>
      <c r="BX271" s="324"/>
      <c r="BY271" s="324"/>
      <c r="BZ271" s="324"/>
      <c r="CA271" s="324"/>
      <c r="CB271" s="324"/>
      <c r="CC271" s="326"/>
      <c r="CD271" s="326"/>
      <c r="CE271" s="326"/>
      <c r="CF271" s="326"/>
      <c r="CG271" s="326"/>
      <c r="CH271" s="326"/>
      <c r="CI271" s="326"/>
      <c r="CJ271" s="326"/>
      <c r="CK271" s="326"/>
      <c r="CL271" s="326"/>
      <c r="CM271" s="326"/>
      <c r="CN271" s="326"/>
      <c r="CO271" s="326"/>
      <c r="CP271" s="326"/>
      <c r="CQ271" s="326"/>
      <c r="CR271" s="326"/>
      <c r="CS271" s="326"/>
      <c r="CT271" s="326"/>
      <c r="CU271" s="326"/>
      <c r="CV271" s="326"/>
      <c r="CW271" s="326"/>
      <c r="CX271" s="326"/>
      <c r="CY271" s="326"/>
      <c r="CZ271" s="326"/>
      <c r="DA271" s="326"/>
      <c r="DB271" s="326"/>
      <c r="DC271" s="326"/>
      <c r="DD271" s="326"/>
      <c r="DE271" s="326"/>
      <c r="DF271" s="326"/>
      <c r="DG271" s="326"/>
      <c r="DH271" s="326"/>
      <c r="DI271" s="326"/>
      <c r="DJ271" s="326"/>
      <c r="DK271" s="326"/>
      <c r="DL271" s="326"/>
      <c r="DM271" s="326"/>
      <c r="DN271" s="326"/>
      <c r="DO271" s="326"/>
      <c r="DP271" s="326"/>
      <c r="DQ271" s="326"/>
    </row>
    <row r="272" s="309" customFormat="1" customHeight="1" spans="3:121">
      <c r="C272" s="328"/>
      <c r="D272" s="329"/>
      <c r="E272" s="329"/>
      <c r="G272" s="330"/>
      <c r="H272" s="331"/>
      <c r="I272" s="398"/>
      <c r="J272" s="399"/>
      <c r="K272" s="322"/>
      <c r="L272" s="322"/>
      <c r="M272" s="323"/>
      <c r="N272" s="323"/>
      <c r="O272" s="322"/>
      <c r="P272" s="322"/>
      <c r="Q272" s="323"/>
      <c r="S272" s="324"/>
      <c r="T272" s="324"/>
      <c r="U272" s="324"/>
      <c r="V272" s="324"/>
      <c r="W272" s="324"/>
      <c r="X272" s="324"/>
      <c r="Y272" s="324"/>
      <c r="Z272" s="324"/>
      <c r="AA272" s="324"/>
      <c r="AB272" s="325"/>
      <c r="AC272" s="324"/>
      <c r="AD272" s="324"/>
      <c r="AE272" s="324"/>
      <c r="AF272" s="324"/>
      <c r="AG272" s="324"/>
      <c r="AH272" s="324"/>
      <c r="AI272" s="324"/>
      <c r="AJ272" s="324"/>
      <c r="AK272" s="324"/>
      <c r="AL272" s="324"/>
      <c r="AM272" s="324"/>
      <c r="AN272" s="324"/>
      <c r="AO272" s="324"/>
      <c r="AP272" s="324"/>
      <c r="AQ272" s="324"/>
      <c r="AR272" s="324"/>
      <c r="AS272" s="324"/>
      <c r="AT272" s="324"/>
      <c r="AU272" s="324"/>
      <c r="AV272" s="324"/>
      <c r="AW272" s="324"/>
      <c r="AX272" s="324"/>
      <c r="AY272" s="324"/>
      <c r="AZ272" s="324"/>
      <c r="BA272" s="324"/>
      <c r="BB272" s="324"/>
      <c r="BC272" s="324"/>
      <c r="BD272" s="324"/>
      <c r="BE272" s="324"/>
      <c r="BF272" s="324"/>
      <c r="BG272" s="324"/>
      <c r="BH272" s="324"/>
      <c r="BI272" s="324"/>
      <c r="BJ272" s="324"/>
      <c r="BK272" s="324"/>
      <c r="BL272" s="324"/>
      <c r="BM272" s="324"/>
      <c r="BN272" s="324"/>
      <c r="BO272" s="324"/>
      <c r="BP272" s="324"/>
      <c r="BQ272" s="324"/>
      <c r="BR272" s="324"/>
      <c r="BS272" s="324"/>
      <c r="BT272" s="324"/>
      <c r="BU272" s="324"/>
      <c r="BV272" s="324"/>
      <c r="BW272" s="324"/>
      <c r="BX272" s="324"/>
      <c r="BY272" s="324"/>
      <c r="BZ272" s="324"/>
      <c r="CA272" s="324"/>
      <c r="CB272" s="324"/>
      <c r="CC272" s="326"/>
      <c r="CD272" s="326"/>
      <c r="CE272" s="326"/>
      <c r="CF272" s="326"/>
      <c r="CG272" s="326"/>
      <c r="CH272" s="326"/>
      <c r="CI272" s="326"/>
      <c r="CJ272" s="326"/>
      <c r="CK272" s="326"/>
      <c r="CL272" s="326"/>
      <c r="CM272" s="326"/>
      <c r="CN272" s="326"/>
      <c r="CO272" s="326"/>
      <c r="CP272" s="326"/>
      <c r="CQ272" s="326"/>
      <c r="CR272" s="326"/>
      <c r="CS272" s="326"/>
      <c r="CT272" s="326"/>
      <c r="CU272" s="326"/>
      <c r="CV272" s="326"/>
      <c r="CW272" s="326"/>
      <c r="CX272" s="326"/>
      <c r="CY272" s="326"/>
      <c r="CZ272" s="326"/>
      <c r="DA272" s="326"/>
      <c r="DB272" s="326"/>
      <c r="DC272" s="326"/>
      <c r="DD272" s="326"/>
      <c r="DE272" s="326"/>
      <c r="DF272" s="326"/>
      <c r="DG272" s="326"/>
      <c r="DH272" s="326"/>
      <c r="DI272" s="326"/>
      <c r="DJ272" s="326"/>
      <c r="DK272" s="326"/>
      <c r="DL272" s="326"/>
      <c r="DM272" s="326"/>
      <c r="DN272" s="326"/>
      <c r="DO272" s="326"/>
      <c r="DP272" s="326"/>
      <c r="DQ272" s="326"/>
    </row>
    <row r="273" s="309" customFormat="1" customHeight="1" spans="3:121">
      <c r="C273" s="328"/>
      <c r="D273" s="329"/>
      <c r="E273" s="329"/>
      <c r="G273" s="330"/>
      <c r="H273" s="331"/>
      <c r="I273" s="398"/>
      <c r="J273" s="399"/>
      <c r="K273" s="322"/>
      <c r="L273" s="322"/>
      <c r="M273" s="323"/>
      <c r="N273" s="323"/>
      <c r="O273" s="322"/>
      <c r="P273" s="322"/>
      <c r="Q273" s="323"/>
      <c r="S273" s="324"/>
      <c r="T273" s="324"/>
      <c r="U273" s="324"/>
      <c r="V273" s="324"/>
      <c r="W273" s="324"/>
      <c r="X273" s="324"/>
      <c r="Y273" s="324"/>
      <c r="Z273" s="324"/>
      <c r="AA273" s="324"/>
      <c r="AB273" s="325"/>
      <c r="AC273" s="324"/>
      <c r="AD273" s="324"/>
      <c r="AE273" s="324"/>
      <c r="AF273" s="324"/>
      <c r="AG273" s="324"/>
      <c r="AH273" s="324"/>
      <c r="AI273" s="324"/>
      <c r="AJ273" s="324"/>
      <c r="AK273" s="324"/>
      <c r="AL273" s="324"/>
      <c r="AM273" s="324"/>
      <c r="AN273" s="324"/>
      <c r="AO273" s="324"/>
      <c r="AP273" s="324"/>
      <c r="AQ273" s="324"/>
      <c r="AR273" s="324"/>
      <c r="AS273" s="324"/>
      <c r="AT273" s="324"/>
      <c r="AU273" s="324"/>
      <c r="AV273" s="324"/>
      <c r="AW273" s="324"/>
      <c r="AX273" s="324"/>
      <c r="AY273" s="324"/>
      <c r="AZ273" s="324"/>
      <c r="BA273" s="324"/>
      <c r="BB273" s="324"/>
      <c r="BC273" s="324"/>
      <c r="BD273" s="324"/>
      <c r="BE273" s="324"/>
      <c r="BF273" s="324"/>
      <c r="BG273" s="324"/>
      <c r="BH273" s="324"/>
      <c r="BI273" s="324"/>
      <c r="BJ273" s="324"/>
      <c r="BK273" s="324"/>
      <c r="BL273" s="324"/>
      <c r="BM273" s="324"/>
      <c r="BN273" s="324"/>
      <c r="BO273" s="324"/>
      <c r="BP273" s="324"/>
      <c r="BQ273" s="324"/>
      <c r="BR273" s="324"/>
      <c r="BS273" s="324"/>
      <c r="BT273" s="324"/>
      <c r="BU273" s="324"/>
      <c r="BV273" s="324"/>
      <c r="BW273" s="324"/>
      <c r="BX273" s="324"/>
      <c r="BY273" s="324"/>
      <c r="BZ273" s="324"/>
      <c r="CA273" s="324"/>
      <c r="CB273" s="324"/>
      <c r="CC273" s="326"/>
      <c r="CD273" s="326"/>
      <c r="CE273" s="326"/>
      <c r="CF273" s="326"/>
      <c r="CG273" s="326"/>
      <c r="CH273" s="326"/>
      <c r="CI273" s="326"/>
      <c r="CJ273" s="326"/>
      <c r="CK273" s="326"/>
      <c r="CL273" s="326"/>
      <c r="CM273" s="326"/>
      <c r="CN273" s="326"/>
      <c r="CO273" s="326"/>
      <c r="CP273" s="326"/>
      <c r="CQ273" s="326"/>
      <c r="CR273" s="326"/>
      <c r="CS273" s="326"/>
      <c r="CT273" s="326"/>
      <c r="CU273" s="326"/>
      <c r="CV273" s="326"/>
      <c r="CW273" s="326"/>
      <c r="CX273" s="326"/>
      <c r="CY273" s="326"/>
      <c r="CZ273" s="326"/>
      <c r="DA273" s="326"/>
      <c r="DB273" s="326"/>
      <c r="DC273" s="326"/>
      <c r="DD273" s="326"/>
      <c r="DE273" s="326"/>
      <c r="DF273" s="326"/>
      <c r="DG273" s="326"/>
      <c r="DH273" s="326"/>
      <c r="DI273" s="326"/>
      <c r="DJ273" s="326"/>
      <c r="DK273" s="326"/>
      <c r="DL273" s="326"/>
      <c r="DM273" s="326"/>
      <c r="DN273" s="326"/>
      <c r="DO273" s="326"/>
      <c r="DP273" s="326"/>
      <c r="DQ273" s="326"/>
    </row>
    <row r="274" s="309" customFormat="1" customHeight="1" spans="3:121">
      <c r="C274" s="328"/>
      <c r="D274" s="329"/>
      <c r="E274" s="329"/>
      <c r="G274" s="330"/>
      <c r="H274" s="331"/>
      <c r="I274" s="398"/>
      <c r="J274" s="399"/>
      <c r="K274" s="322"/>
      <c r="L274" s="322"/>
      <c r="M274" s="323"/>
      <c r="N274" s="323"/>
      <c r="O274" s="322"/>
      <c r="P274" s="322"/>
      <c r="Q274" s="323"/>
      <c r="S274" s="324"/>
      <c r="T274" s="324"/>
      <c r="U274" s="324"/>
      <c r="V274" s="324"/>
      <c r="W274" s="324"/>
      <c r="X274" s="324"/>
      <c r="Y274" s="324"/>
      <c r="Z274" s="324"/>
      <c r="AA274" s="324"/>
      <c r="AB274" s="325"/>
      <c r="AC274" s="324"/>
      <c r="AD274" s="324"/>
      <c r="AE274" s="324"/>
      <c r="AF274" s="324"/>
      <c r="AG274" s="324"/>
      <c r="AH274" s="324"/>
      <c r="AI274" s="324"/>
      <c r="AJ274" s="324"/>
      <c r="AK274" s="324"/>
      <c r="AL274" s="324"/>
      <c r="AM274" s="324"/>
      <c r="AN274" s="324"/>
      <c r="AO274" s="324"/>
      <c r="AP274" s="324"/>
      <c r="AQ274" s="324"/>
      <c r="AR274" s="324"/>
      <c r="AS274" s="324"/>
      <c r="AT274" s="324"/>
      <c r="AU274" s="324"/>
      <c r="AV274" s="324"/>
      <c r="AW274" s="324"/>
      <c r="AX274" s="324"/>
      <c r="AY274" s="324"/>
      <c r="AZ274" s="324"/>
      <c r="BA274" s="324"/>
      <c r="BB274" s="324"/>
      <c r="BC274" s="324"/>
      <c r="BD274" s="324"/>
      <c r="BE274" s="324"/>
      <c r="BF274" s="324"/>
      <c r="BG274" s="324"/>
      <c r="BH274" s="324"/>
      <c r="BI274" s="324"/>
      <c r="BJ274" s="324"/>
      <c r="BK274" s="324"/>
      <c r="BL274" s="324"/>
      <c r="BM274" s="324"/>
      <c r="BN274" s="324"/>
      <c r="BO274" s="324"/>
      <c r="BP274" s="324"/>
      <c r="BQ274" s="324"/>
      <c r="BR274" s="324"/>
      <c r="BS274" s="324"/>
      <c r="BT274" s="324"/>
      <c r="BU274" s="324"/>
      <c r="BV274" s="324"/>
      <c r="BW274" s="324"/>
      <c r="BX274" s="324"/>
      <c r="BY274" s="324"/>
      <c r="BZ274" s="324"/>
      <c r="CA274" s="324"/>
      <c r="CB274" s="324"/>
      <c r="CC274" s="326"/>
      <c r="CD274" s="326"/>
      <c r="CE274" s="326"/>
      <c r="CF274" s="326"/>
      <c r="CG274" s="326"/>
      <c r="CH274" s="326"/>
      <c r="CI274" s="326"/>
      <c r="CJ274" s="326"/>
      <c r="CK274" s="326"/>
      <c r="CL274" s="326"/>
      <c r="CM274" s="326"/>
      <c r="CN274" s="326"/>
      <c r="CO274" s="326"/>
      <c r="CP274" s="326"/>
      <c r="CQ274" s="326"/>
      <c r="CR274" s="326"/>
      <c r="CS274" s="326"/>
      <c r="CT274" s="326"/>
      <c r="CU274" s="326"/>
      <c r="CV274" s="326"/>
      <c r="CW274" s="326"/>
      <c r="CX274" s="326"/>
      <c r="CY274" s="326"/>
      <c r="CZ274" s="326"/>
      <c r="DA274" s="326"/>
      <c r="DB274" s="326"/>
      <c r="DC274" s="326"/>
      <c r="DD274" s="326"/>
      <c r="DE274" s="326"/>
      <c r="DF274" s="326"/>
      <c r="DG274" s="326"/>
      <c r="DH274" s="326"/>
      <c r="DI274" s="326"/>
      <c r="DJ274" s="326"/>
      <c r="DK274" s="326"/>
      <c r="DL274" s="326"/>
      <c r="DM274" s="326"/>
      <c r="DN274" s="326"/>
      <c r="DO274" s="326"/>
      <c r="DP274" s="326"/>
      <c r="DQ274" s="326"/>
    </row>
    <row r="275" s="309" customFormat="1" customHeight="1" spans="3:121">
      <c r="C275" s="328"/>
      <c r="D275" s="329"/>
      <c r="E275" s="329"/>
      <c r="G275" s="330"/>
      <c r="H275" s="331"/>
      <c r="I275" s="398"/>
      <c r="J275" s="399"/>
      <c r="K275" s="322"/>
      <c r="L275" s="322"/>
      <c r="M275" s="323"/>
      <c r="N275" s="323"/>
      <c r="O275" s="322"/>
      <c r="P275" s="322"/>
      <c r="Q275" s="323"/>
      <c r="S275" s="324"/>
      <c r="T275" s="324"/>
      <c r="U275" s="324"/>
      <c r="V275" s="324"/>
      <c r="W275" s="324"/>
      <c r="X275" s="324"/>
      <c r="Y275" s="324"/>
      <c r="Z275" s="324"/>
      <c r="AA275" s="324"/>
      <c r="AB275" s="325"/>
      <c r="AC275" s="324"/>
      <c r="AD275" s="324"/>
      <c r="AE275" s="324"/>
      <c r="AF275" s="324"/>
      <c r="AG275" s="324"/>
      <c r="AH275" s="324"/>
      <c r="AI275" s="324"/>
      <c r="AJ275" s="324"/>
      <c r="AK275" s="324"/>
      <c r="AL275" s="324"/>
      <c r="AM275" s="324"/>
      <c r="AN275" s="324"/>
      <c r="AO275" s="324"/>
      <c r="AP275" s="324"/>
      <c r="AQ275" s="324"/>
      <c r="AR275" s="324"/>
      <c r="AS275" s="324"/>
      <c r="AT275" s="324"/>
      <c r="AU275" s="324"/>
      <c r="AV275" s="324"/>
      <c r="AW275" s="324"/>
      <c r="AX275" s="324"/>
      <c r="AY275" s="324"/>
      <c r="AZ275" s="324"/>
      <c r="BA275" s="324"/>
      <c r="BB275" s="324"/>
      <c r="BC275" s="324"/>
      <c r="BD275" s="324"/>
      <c r="BE275" s="324"/>
      <c r="BF275" s="324"/>
      <c r="BG275" s="324"/>
      <c r="BH275" s="324"/>
      <c r="BI275" s="324"/>
      <c r="BJ275" s="324"/>
      <c r="BK275" s="324"/>
      <c r="BL275" s="324"/>
      <c r="BM275" s="324"/>
      <c r="BN275" s="324"/>
      <c r="BO275" s="324"/>
      <c r="BP275" s="324"/>
      <c r="BQ275" s="324"/>
      <c r="BR275" s="324"/>
      <c r="BS275" s="324"/>
      <c r="BT275" s="324"/>
      <c r="BU275" s="324"/>
      <c r="BV275" s="324"/>
      <c r="BW275" s="324"/>
      <c r="BX275" s="324"/>
      <c r="BY275" s="324"/>
      <c r="BZ275" s="324"/>
      <c r="CA275" s="324"/>
      <c r="CB275" s="324"/>
      <c r="CC275" s="326"/>
      <c r="CD275" s="326"/>
      <c r="CE275" s="326"/>
      <c r="CF275" s="326"/>
      <c r="CG275" s="326"/>
      <c r="CH275" s="326"/>
      <c r="CI275" s="326"/>
      <c r="CJ275" s="326"/>
      <c r="CK275" s="326"/>
      <c r="CL275" s="326"/>
      <c r="CM275" s="326"/>
      <c r="CN275" s="326"/>
      <c r="CO275" s="326"/>
      <c r="CP275" s="326"/>
      <c r="CQ275" s="326"/>
      <c r="CR275" s="326"/>
      <c r="CS275" s="326"/>
      <c r="CT275" s="326"/>
      <c r="CU275" s="326"/>
      <c r="CV275" s="326"/>
      <c r="CW275" s="326"/>
      <c r="CX275" s="326"/>
      <c r="CY275" s="326"/>
      <c r="CZ275" s="326"/>
      <c r="DA275" s="326"/>
      <c r="DB275" s="326"/>
      <c r="DC275" s="326"/>
      <c r="DD275" s="326"/>
      <c r="DE275" s="326"/>
      <c r="DF275" s="326"/>
      <c r="DG275" s="326"/>
      <c r="DH275" s="326"/>
      <c r="DI275" s="326"/>
      <c r="DJ275" s="326"/>
      <c r="DK275" s="326"/>
      <c r="DL275" s="326"/>
      <c r="DM275" s="326"/>
      <c r="DN275" s="326"/>
      <c r="DO275" s="326"/>
      <c r="DP275" s="326"/>
      <c r="DQ275" s="326"/>
    </row>
    <row r="276" s="309" customFormat="1" customHeight="1" spans="3:121">
      <c r="C276" s="328"/>
      <c r="D276" s="329"/>
      <c r="E276" s="329"/>
      <c r="G276" s="330"/>
      <c r="H276" s="331"/>
      <c r="I276" s="398"/>
      <c r="J276" s="399"/>
      <c r="K276" s="322"/>
      <c r="L276" s="322"/>
      <c r="M276" s="323"/>
      <c r="N276" s="323"/>
      <c r="O276" s="322"/>
      <c r="P276" s="322"/>
      <c r="Q276" s="323"/>
      <c r="S276" s="324"/>
      <c r="T276" s="324"/>
      <c r="U276" s="324"/>
      <c r="V276" s="324"/>
      <c r="W276" s="324"/>
      <c r="X276" s="324"/>
      <c r="Y276" s="324"/>
      <c r="Z276" s="324"/>
      <c r="AA276" s="324"/>
      <c r="AB276" s="325"/>
      <c r="AC276" s="324"/>
      <c r="AD276" s="324"/>
      <c r="AE276" s="324"/>
      <c r="AF276" s="324"/>
      <c r="AG276" s="324"/>
      <c r="AH276" s="324"/>
      <c r="AI276" s="324"/>
      <c r="AJ276" s="324"/>
      <c r="AK276" s="324"/>
      <c r="AL276" s="324"/>
      <c r="AM276" s="324"/>
      <c r="AN276" s="324"/>
      <c r="AO276" s="324"/>
      <c r="AP276" s="324"/>
      <c r="AQ276" s="324"/>
      <c r="AR276" s="324"/>
      <c r="AS276" s="324"/>
      <c r="AT276" s="324"/>
      <c r="AU276" s="324"/>
      <c r="AV276" s="324"/>
      <c r="AW276" s="324"/>
      <c r="AX276" s="324"/>
      <c r="AY276" s="324"/>
      <c r="AZ276" s="324"/>
      <c r="BA276" s="324"/>
      <c r="BB276" s="324"/>
      <c r="BC276" s="324"/>
      <c r="BD276" s="324"/>
      <c r="BE276" s="324"/>
      <c r="BF276" s="324"/>
      <c r="BG276" s="324"/>
      <c r="BH276" s="324"/>
      <c r="BI276" s="324"/>
      <c r="BJ276" s="324"/>
      <c r="BK276" s="324"/>
      <c r="BL276" s="324"/>
      <c r="BM276" s="324"/>
      <c r="BN276" s="324"/>
      <c r="BO276" s="324"/>
      <c r="BP276" s="324"/>
      <c r="BQ276" s="324"/>
      <c r="BR276" s="324"/>
      <c r="BS276" s="324"/>
      <c r="BT276" s="324"/>
      <c r="BU276" s="324"/>
      <c r="BV276" s="324"/>
      <c r="BW276" s="324"/>
      <c r="BX276" s="324"/>
      <c r="BY276" s="324"/>
      <c r="BZ276" s="324"/>
      <c r="CA276" s="324"/>
      <c r="CB276" s="324"/>
      <c r="CC276" s="326"/>
      <c r="CD276" s="326"/>
      <c r="CE276" s="326"/>
      <c r="CF276" s="326"/>
      <c r="CG276" s="326"/>
      <c r="CH276" s="326"/>
      <c r="CI276" s="326"/>
      <c r="CJ276" s="326"/>
      <c r="CK276" s="326"/>
      <c r="CL276" s="326"/>
      <c r="CM276" s="326"/>
      <c r="CN276" s="326"/>
      <c r="CO276" s="326"/>
      <c r="CP276" s="326"/>
      <c r="CQ276" s="326"/>
      <c r="CR276" s="326"/>
      <c r="CS276" s="326"/>
      <c r="CT276" s="326"/>
      <c r="CU276" s="326"/>
      <c r="CV276" s="326"/>
      <c r="CW276" s="326"/>
      <c r="CX276" s="326"/>
      <c r="CY276" s="326"/>
      <c r="CZ276" s="326"/>
      <c r="DA276" s="326"/>
      <c r="DB276" s="326"/>
      <c r="DC276" s="326"/>
      <c r="DD276" s="326"/>
      <c r="DE276" s="326"/>
      <c r="DF276" s="326"/>
      <c r="DG276" s="326"/>
      <c r="DH276" s="326"/>
      <c r="DI276" s="326"/>
      <c r="DJ276" s="326"/>
      <c r="DK276" s="326"/>
      <c r="DL276" s="326"/>
      <c r="DM276" s="326"/>
      <c r="DN276" s="326"/>
      <c r="DO276" s="326"/>
      <c r="DP276" s="326"/>
      <c r="DQ276" s="326"/>
    </row>
    <row r="277" s="309" customFormat="1" customHeight="1" spans="3:121">
      <c r="C277" s="328"/>
      <c r="D277" s="329"/>
      <c r="E277" s="329"/>
      <c r="G277" s="330"/>
      <c r="H277" s="331"/>
      <c r="I277" s="398"/>
      <c r="J277" s="399"/>
      <c r="K277" s="322"/>
      <c r="L277" s="322"/>
      <c r="M277" s="323"/>
      <c r="N277" s="323"/>
      <c r="O277" s="322"/>
      <c r="P277" s="322"/>
      <c r="Q277" s="323"/>
      <c r="S277" s="324"/>
      <c r="T277" s="324"/>
      <c r="U277" s="324"/>
      <c r="V277" s="324"/>
      <c r="W277" s="324"/>
      <c r="X277" s="324"/>
      <c r="Y277" s="324"/>
      <c r="Z277" s="324"/>
      <c r="AA277" s="324"/>
      <c r="AB277" s="325"/>
      <c r="AC277" s="324"/>
      <c r="AD277" s="324"/>
      <c r="AE277" s="324"/>
      <c r="AF277" s="324"/>
      <c r="AG277" s="324"/>
      <c r="AH277" s="324"/>
      <c r="AI277" s="324"/>
      <c r="AJ277" s="324"/>
      <c r="AK277" s="324"/>
      <c r="AL277" s="324"/>
      <c r="AM277" s="324"/>
      <c r="AN277" s="324"/>
      <c r="AO277" s="324"/>
      <c r="AP277" s="324"/>
      <c r="AQ277" s="324"/>
      <c r="AR277" s="324"/>
      <c r="AS277" s="324"/>
      <c r="AT277" s="324"/>
      <c r="AU277" s="324"/>
      <c r="AV277" s="324"/>
      <c r="AW277" s="324"/>
      <c r="AX277" s="324"/>
      <c r="AY277" s="324"/>
      <c r="AZ277" s="324"/>
      <c r="BA277" s="324"/>
      <c r="BB277" s="324"/>
      <c r="BC277" s="324"/>
      <c r="BD277" s="324"/>
      <c r="BE277" s="324"/>
      <c r="BF277" s="324"/>
      <c r="BG277" s="324"/>
      <c r="BH277" s="324"/>
      <c r="BI277" s="324"/>
      <c r="BJ277" s="324"/>
      <c r="BK277" s="324"/>
      <c r="BL277" s="324"/>
      <c r="BM277" s="324"/>
      <c r="BN277" s="324"/>
      <c r="BO277" s="324"/>
      <c r="BP277" s="324"/>
      <c r="BQ277" s="324"/>
      <c r="BR277" s="324"/>
      <c r="BS277" s="324"/>
      <c r="BT277" s="324"/>
      <c r="BU277" s="324"/>
      <c r="BV277" s="324"/>
      <c r="BW277" s="324"/>
      <c r="BX277" s="324"/>
      <c r="BY277" s="324"/>
      <c r="BZ277" s="324"/>
      <c r="CA277" s="324"/>
      <c r="CB277" s="324"/>
      <c r="CC277" s="326"/>
      <c r="CD277" s="326"/>
      <c r="CE277" s="326"/>
      <c r="CF277" s="326"/>
      <c r="CG277" s="326"/>
      <c r="CH277" s="326"/>
      <c r="CI277" s="326"/>
      <c r="CJ277" s="326"/>
      <c r="CK277" s="326"/>
      <c r="CL277" s="326"/>
      <c r="CM277" s="326"/>
      <c r="CN277" s="326"/>
      <c r="CO277" s="326"/>
      <c r="CP277" s="326"/>
      <c r="CQ277" s="326"/>
      <c r="CR277" s="326"/>
      <c r="CS277" s="326"/>
      <c r="CT277" s="326"/>
      <c r="CU277" s="326"/>
      <c r="CV277" s="326"/>
      <c r="CW277" s="326"/>
      <c r="CX277" s="326"/>
      <c r="CY277" s="326"/>
      <c r="CZ277" s="326"/>
      <c r="DA277" s="326"/>
      <c r="DB277" s="326"/>
      <c r="DC277" s="326"/>
      <c r="DD277" s="326"/>
      <c r="DE277" s="326"/>
      <c r="DF277" s="326"/>
      <c r="DG277" s="326"/>
      <c r="DH277" s="326"/>
      <c r="DI277" s="326"/>
      <c r="DJ277" s="326"/>
      <c r="DK277" s="326"/>
      <c r="DL277" s="326"/>
      <c r="DM277" s="326"/>
      <c r="DN277" s="326"/>
      <c r="DO277" s="326"/>
      <c r="DP277" s="326"/>
      <c r="DQ277" s="326"/>
    </row>
    <row r="278" s="309" customFormat="1" customHeight="1" spans="3:121">
      <c r="C278" s="328"/>
      <c r="D278" s="329"/>
      <c r="E278" s="329"/>
      <c r="G278" s="330"/>
      <c r="H278" s="331"/>
      <c r="I278" s="398"/>
      <c r="J278" s="399"/>
      <c r="K278" s="322"/>
      <c r="L278" s="322"/>
      <c r="M278" s="323"/>
      <c r="N278" s="323"/>
      <c r="O278" s="322"/>
      <c r="P278" s="322"/>
      <c r="Q278" s="323"/>
      <c r="S278" s="324"/>
      <c r="T278" s="324"/>
      <c r="U278" s="324"/>
      <c r="V278" s="324"/>
      <c r="W278" s="324"/>
      <c r="X278" s="324"/>
      <c r="Y278" s="324"/>
      <c r="Z278" s="324"/>
      <c r="AA278" s="324"/>
      <c r="AB278" s="325"/>
      <c r="AC278" s="324"/>
      <c r="AD278" s="324"/>
      <c r="AE278" s="324"/>
      <c r="AF278" s="324"/>
      <c r="AG278" s="324"/>
      <c r="AH278" s="324"/>
      <c r="AI278" s="324"/>
      <c r="AJ278" s="324"/>
      <c r="AK278" s="324"/>
      <c r="AL278" s="324"/>
      <c r="AM278" s="324"/>
      <c r="AN278" s="324"/>
      <c r="AO278" s="324"/>
      <c r="AP278" s="324"/>
      <c r="AQ278" s="324"/>
      <c r="AR278" s="324"/>
      <c r="AS278" s="324"/>
      <c r="AT278" s="324"/>
      <c r="AU278" s="324"/>
      <c r="AV278" s="324"/>
      <c r="AW278" s="324"/>
      <c r="AX278" s="324"/>
      <c r="AY278" s="324"/>
      <c r="AZ278" s="324"/>
      <c r="BA278" s="324"/>
      <c r="BB278" s="324"/>
      <c r="BC278" s="324"/>
      <c r="BD278" s="324"/>
      <c r="BE278" s="324"/>
      <c r="BF278" s="324"/>
      <c r="BG278" s="324"/>
      <c r="BH278" s="324"/>
      <c r="BI278" s="324"/>
      <c r="BJ278" s="324"/>
      <c r="BK278" s="324"/>
      <c r="BL278" s="324"/>
      <c r="BM278" s="324"/>
      <c r="BN278" s="324"/>
      <c r="BO278" s="324"/>
      <c r="BP278" s="324"/>
      <c r="BQ278" s="324"/>
      <c r="BR278" s="324"/>
      <c r="BS278" s="324"/>
      <c r="BT278" s="324"/>
      <c r="BU278" s="324"/>
      <c r="BV278" s="324"/>
      <c r="BW278" s="324"/>
      <c r="BX278" s="324"/>
      <c r="BY278" s="324"/>
      <c r="BZ278" s="324"/>
      <c r="CA278" s="324"/>
      <c r="CB278" s="324"/>
      <c r="CC278" s="326"/>
      <c r="CD278" s="326"/>
      <c r="CE278" s="326"/>
      <c r="CF278" s="326"/>
      <c r="CG278" s="326"/>
      <c r="CH278" s="326"/>
      <c r="CI278" s="326"/>
      <c r="CJ278" s="326"/>
      <c r="CK278" s="326"/>
      <c r="CL278" s="326"/>
      <c r="CM278" s="326"/>
      <c r="CN278" s="326"/>
      <c r="CO278" s="326"/>
      <c r="CP278" s="326"/>
      <c r="CQ278" s="326"/>
      <c r="CR278" s="326"/>
      <c r="CS278" s="326"/>
      <c r="CT278" s="326"/>
      <c r="CU278" s="326"/>
      <c r="CV278" s="326"/>
      <c r="CW278" s="326"/>
      <c r="CX278" s="326"/>
      <c r="CY278" s="326"/>
      <c r="CZ278" s="326"/>
      <c r="DA278" s="326"/>
      <c r="DB278" s="326"/>
      <c r="DC278" s="326"/>
      <c r="DD278" s="326"/>
      <c r="DE278" s="326"/>
      <c r="DF278" s="326"/>
      <c r="DG278" s="326"/>
      <c r="DH278" s="326"/>
      <c r="DI278" s="326"/>
      <c r="DJ278" s="326"/>
      <c r="DK278" s="326"/>
      <c r="DL278" s="326"/>
      <c r="DM278" s="326"/>
      <c r="DN278" s="326"/>
      <c r="DO278" s="326"/>
      <c r="DP278" s="326"/>
      <c r="DQ278" s="326"/>
    </row>
    <row r="279" s="309" customFormat="1" customHeight="1" spans="3:121">
      <c r="C279" s="328"/>
      <c r="D279" s="329"/>
      <c r="E279" s="329"/>
      <c r="G279" s="330"/>
      <c r="H279" s="331"/>
      <c r="I279" s="398"/>
      <c r="J279" s="399"/>
      <c r="K279" s="322"/>
      <c r="L279" s="322"/>
      <c r="M279" s="323"/>
      <c r="N279" s="323"/>
      <c r="O279" s="322"/>
      <c r="P279" s="322"/>
      <c r="Q279" s="323"/>
      <c r="S279" s="324"/>
      <c r="T279" s="324"/>
      <c r="U279" s="324"/>
      <c r="V279" s="324"/>
      <c r="W279" s="324"/>
      <c r="X279" s="324"/>
      <c r="Y279" s="324"/>
      <c r="Z279" s="324"/>
      <c r="AA279" s="324"/>
      <c r="AB279" s="325"/>
      <c r="AC279" s="324"/>
      <c r="AD279" s="324"/>
      <c r="AE279" s="324"/>
      <c r="AF279" s="324"/>
      <c r="AG279" s="324"/>
      <c r="AH279" s="324"/>
      <c r="AI279" s="324"/>
      <c r="AJ279" s="324"/>
      <c r="AK279" s="324"/>
      <c r="AL279" s="324"/>
      <c r="AM279" s="324"/>
      <c r="AN279" s="324"/>
      <c r="AO279" s="324"/>
      <c r="AP279" s="324"/>
      <c r="AQ279" s="324"/>
      <c r="AR279" s="324"/>
      <c r="AS279" s="324"/>
      <c r="AT279" s="324"/>
      <c r="AU279" s="324"/>
      <c r="AV279" s="324"/>
      <c r="AW279" s="324"/>
      <c r="AX279" s="324"/>
      <c r="AY279" s="324"/>
      <c r="AZ279" s="324"/>
      <c r="BA279" s="324"/>
      <c r="BB279" s="324"/>
      <c r="BC279" s="324"/>
      <c r="BD279" s="324"/>
      <c r="BE279" s="324"/>
      <c r="BF279" s="324"/>
      <c r="BG279" s="324"/>
      <c r="BH279" s="324"/>
      <c r="BI279" s="324"/>
      <c r="BJ279" s="324"/>
      <c r="BK279" s="324"/>
      <c r="BL279" s="324"/>
      <c r="BM279" s="324"/>
      <c r="BN279" s="324"/>
      <c r="BO279" s="324"/>
      <c r="BP279" s="324"/>
      <c r="BQ279" s="324"/>
      <c r="BR279" s="324"/>
      <c r="BS279" s="324"/>
      <c r="BT279" s="324"/>
      <c r="BU279" s="324"/>
      <c r="BV279" s="324"/>
      <c r="BW279" s="324"/>
      <c r="BX279" s="324"/>
      <c r="BY279" s="324"/>
      <c r="BZ279" s="324"/>
      <c r="CA279" s="324"/>
      <c r="CB279" s="324"/>
      <c r="CC279" s="326"/>
      <c r="CD279" s="326"/>
      <c r="CE279" s="326"/>
      <c r="CF279" s="326"/>
      <c r="CG279" s="326"/>
      <c r="CH279" s="326"/>
      <c r="CI279" s="326"/>
      <c r="CJ279" s="326"/>
      <c r="CK279" s="326"/>
      <c r="CL279" s="326"/>
      <c r="CM279" s="326"/>
      <c r="CN279" s="326"/>
      <c r="CO279" s="326"/>
      <c r="CP279" s="326"/>
      <c r="CQ279" s="326"/>
      <c r="CR279" s="326"/>
      <c r="CS279" s="326"/>
      <c r="CT279" s="326"/>
      <c r="CU279" s="326"/>
      <c r="CV279" s="326"/>
      <c r="CW279" s="326"/>
      <c r="CX279" s="326"/>
      <c r="CY279" s="326"/>
      <c r="CZ279" s="326"/>
      <c r="DA279" s="326"/>
      <c r="DB279" s="326"/>
      <c r="DC279" s="326"/>
      <c r="DD279" s="326"/>
      <c r="DE279" s="326"/>
      <c r="DF279" s="326"/>
      <c r="DG279" s="326"/>
      <c r="DH279" s="326"/>
      <c r="DI279" s="326"/>
      <c r="DJ279" s="326"/>
      <c r="DK279" s="326"/>
      <c r="DL279" s="326"/>
      <c r="DM279" s="326"/>
      <c r="DN279" s="326"/>
      <c r="DO279" s="326"/>
      <c r="DP279" s="326"/>
      <c r="DQ279" s="326"/>
    </row>
    <row r="280" s="309" customFormat="1" customHeight="1" spans="3:121">
      <c r="C280" s="328"/>
      <c r="D280" s="329"/>
      <c r="E280" s="329"/>
      <c r="G280" s="330"/>
      <c r="H280" s="331"/>
      <c r="I280" s="398"/>
      <c r="J280" s="399"/>
      <c r="K280" s="322"/>
      <c r="L280" s="322"/>
      <c r="M280" s="323"/>
      <c r="N280" s="323"/>
      <c r="O280" s="322"/>
      <c r="P280" s="322"/>
      <c r="Q280" s="323"/>
      <c r="S280" s="324"/>
      <c r="T280" s="324"/>
      <c r="U280" s="324"/>
      <c r="V280" s="324"/>
      <c r="W280" s="324"/>
      <c r="X280" s="324"/>
      <c r="Y280" s="324"/>
      <c r="Z280" s="324"/>
      <c r="AA280" s="324"/>
      <c r="AB280" s="325"/>
      <c r="AC280" s="324"/>
      <c r="AD280" s="324"/>
      <c r="AE280" s="324"/>
      <c r="AF280" s="324"/>
      <c r="AG280" s="324"/>
      <c r="AH280" s="324"/>
      <c r="AI280" s="324"/>
      <c r="AJ280" s="324"/>
      <c r="AK280" s="324"/>
      <c r="AL280" s="324"/>
      <c r="AM280" s="324"/>
      <c r="AN280" s="324"/>
      <c r="AO280" s="324"/>
      <c r="AP280" s="324"/>
      <c r="AQ280" s="324"/>
      <c r="AR280" s="324"/>
      <c r="AS280" s="324"/>
      <c r="AT280" s="324"/>
      <c r="AU280" s="324"/>
      <c r="AV280" s="324"/>
      <c r="AW280" s="324"/>
      <c r="AX280" s="324"/>
      <c r="AY280" s="324"/>
      <c r="AZ280" s="324"/>
      <c r="BA280" s="324"/>
      <c r="BB280" s="324"/>
      <c r="BC280" s="324"/>
      <c r="BD280" s="324"/>
      <c r="BE280" s="324"/>
      <c r="BF280" s="324"/>
      <c r="BG280" s="324"/>
      <c r="BH280" s="324"/>
      <c r="BI280" s="324"/>
      <c r="BJ280" s="324"/>
      <c r="BK280" s="324"/>
      <c r="BL280" s="324"/>
      <c r="BM280" s="324"/>
      <c r="BN280" s="324"/>
      <c r="BO280" s="324"/>
      <c r="BP280" s="324"/>
      <c r="BQ280" s="324"/>
      <c r="BR280" s="324"/>
      <c r="BS280" s="324"/>
      <c r="BT280" s="324"/>
      <c r="BU280" s="324"/>
      <c r="BV280" s="324"/>
      <c r="BW280" s="324"/>
      <c r="BX280" s="324"/>
      <c r="BY280" s="324"/>
      <c r="BZ280" s="324"/>
      <c r="CA280" s="324"/>
      <c r="CB280" s="324"/>
      <c r="CC280" s="326"/>
      <c r="CD280" s="326"/>
      <c r="CE280" s="326"/>
      <c r="CF280" s="326"/>
      <c r="CG280" s="326"/>
      <c r="CH280" s="326"/>
      <c r="CI280" s="326"/>
      <c r="CJ280" s="326"/>
      <c r="CK280" s="326"/>
      <c r="CL280" s="326"/>
      <c r="CM280" s="326"/>
      <c r="CN280" s="326"/>
      <c r="CO280" s="326"/>
      <c r="CP280" s="326"/>
      <c r="CQ280" s="326"/>
      <c r="CR280" s="326"/>
      <c r="CS280" s="326"/>
      <c r="CT280" s="326"/>
      <c r="CU280" s="326"/>
      <c r="CV280" s="326"/>
      <c r="CW280" s="326"/>
      <c r="CX280" s="326"/>
      <c r="CY280" s="326"/>
      <c r="CZ280" s="326"/>
      <c r="DA280" s="326"/>
      <c r="DB280" s="326"/>
      <c r="DC280" s="326"/>
      <c r="DD280" s="326"/>
      <c r="DE280" s="326"/>
      <c r="DF280" s="326"/>
      <c r="DG280" s="326"/>
      <c r="DH280" s="326"/>
      <c r="DI280" s="326"/>
      <c r="DJ280" s="326"/>
      <c r="DK280" s="326"/>
      <c r="DL280" s="326"/>
      <c r="DM280" s="326"/>
      <c r="DN280" s="326"/>
      <c r="DO280" s="326"/>
      <c r="DP280" s="326"/>
      <c r="DQ280" s="326"/>
    </row>
    <row r="281" s="309" customFormat="1" customHeight="1" spans="3:121">
      <c r="C281" s="328"/>
      <c r="D281" s="329"/>
      <c r="E281" s="329"/>
      <c r="G281" s="330"/>
      <c r="H281" s="331"/>
      <c r="I281" s="398"/>
      <c r="J281" s="399"/>
      <c r="K281" s="322"/>
      <c r="L281" s="322"/>
      <c r="M281" s="323"/>
      <c r="N281" s="323"/>
      <c r="O281" s="322"/>
      <c r="P281" s="322"/>
      <c r="Q281" s="323"/>
      <c r="S281" s="324"/>
      <c r="T281" s="324"/>
      <c r="U281" s="324"/>
      <c r="V281" s="324"/>
      <c r="W281" s="324"/>
      <c r="X281" s="324"/>
      <c r="Y281" s="324"/>
      <c r="Z281" s="324"/>
      <c r="AA281" s="324"/>
      <c r="AB281" s="325"/>
      <c r="AC281" s="324"/>
      <c r="AD281" s="324"/>
      <c r="AE281" s="324"/>
      <c r="AF281" s="324"/>
      <c r="AG281" s="324"/>
      <c r="AH281" s="324"/>
      <c r="AI281" s="324"/>
      <c r="AJ281" s="324"/>
      <c r="AK281" s="324"/>
      <c r="AL281" s="324"/>
      <c r="AM281" s="324"/>
      <c r="AN281" s="324"/>
      <c r="AO281" s="324"/>
      <c r="AP281" s="324"/>
      <c r="AQ281" s="324"/>
      <c r="AR281" s="324"/>
      <c r="AS281" s="324"/>
      <c r="AT281" s="324"/>
      <c r="AU281" s="324"/>
      <c r="AV281" s="324"/>
      <c r="AW281" s="324"/>
      <c r="AX281" s="324"/>
      <c r="AY281" s="324"/>
      <c r="AZ281" s="324"/>
      <c r="BA281" s="324"/>
      <c r="BB281" s="324"/>
      <c r="BC281" s="324"/>
      <c r="BD281" s="324"/>
      <c r="BE281" s="324"/>
      <c r="BF281" s="324"/>
      <c r="BG281" s="324"/>
      <c r="BH281" s="324"/>
      <c r="BI281" s="324"/>
      <c r="BJ281" s="324"/>
      <c r="BK281" s="324"/>
      <c r="BL281" s="324"/>
      <c r="BM281" s="324"/>
      <c r="BN281" s="324"/>
      <c r="BO281" s="324"/>
      <c r="BP281" s="324"/>
      <c r="BQ281" s="324"/>
      <c r="BR281" s="324"/>
      <c r="BS281" s="324"/>
      <c r="BT281" s="324"/>
      <c r="BU281" s="324"/>
      <c r="BV281" s="324"/>
      <c r="BW281" s="324"/>
      <c r="BX281" s="324"/>
      <c r="BY281" s="324"/>
      <c r="BZ281" s="324"/>
      <c r="CA281" s="324"/>
      <c r="CB281" s="324"/>
      <c r="CC281" s="326"/>
      <c r="CD281" s="326"/>
      <c r="CE281" s="326"/>
      <c r="CF281" s="326"/>
      <c r="CG281" s="326"/>
      <c r="CH281" s="326"/>
      <c r="CI281" s="326"/>
      <c r="CJ281" s="326"/>
      <c r="CK281" s="326"/>
      <c r="CL281" s="326"/>
      <c r="CM281" s="326"/>
      <c r="CN281" s="326"/>
      <c r="CO281" s="326"/>
      <c r="CP281" s="326"/>
      <c r="CQ281" s="326"/>
      <c r="CR281" s="326"/>
      <c r="CS281" s="326"/>
      <c r="CT281" s="326"/>
      <c r="CU281" s="326"/>
      <c r="CV281" s="326"/>
      <c r="CW281" s="326"/>
      <c r="CX281" s="326"/>
      <c r="CY281" s="326"/>
      <c r="CZ281" s="326"/>
      <c r="DA281" s="326"/>
      <c r="DB281" s="326"/>
      <c r="DC281" s="326"/>
      <c r="DD281" s="326"/>
      <c r="DE281" s="326"/>
      <c r="DF281" s="326"/>
      <c r="DG281" s="326"/>
      <c r="DH281" s="326"/>
      <c r="DI281" s="326"/>
      <c r="DJ281" s="326"/>
      <c r="DK281" s="326"/>
      <c r="DL281" s="326"/>
      <c r="DM281" s="326"/>
      <c r="DN281" s="326"/>
      <c r="DO281" s="326"/>
      <c r="DP281" s="326"/>
      <c r="DQ281" s="326"/>
    </row>
    <row r="282" s="309" customFormat="1" customHeight="1" spans="3:121">
      <c r="C282" s="328"/>
      <c r="D282" s="329"/>
      <c r="E282" s="329"/>
      <c r="G282" s="330"/>
      <c r="H282" s="331"/>
      <c r="I282" s="398"/>
      <c r="J282" s="399"/>
      <c r="K282" s="322"/>
      <c r="L282" s="322"/>
      <c r="M282" s="323"/>
      <c r="N282" s="323"/>
      <c r="O282" s="322"/>
      <c r="P282" s="322"/>
      <c r="Q282" s="323"/>
      <c r="S282" s="324"/>
      <c r="T282" s="324"/>
      <c r="U282" s="324"/>
      <c r="V282" s="324"/>
      <c r="W282" s="324"/>
      <c r="X282" s="324"/>
      <c r="Y282" s="324"/>
      <c r="Z282" s="324"/>
      <c r="AA282" s="324"/>
      <c r="AB282" s="325"/>
      <c r="AC282" s="324"/>
      <c r="AD282" s="324"/>
      <c r="AE282" s="324"/>
      <c r="AF282" s="324"/>
      <c r="AG282" s="324"/>
      <c r="AH282" s="324"/>
      <c r="AI282" s="324"/>
      <c r="AJ282" s="324"/>
      <c r="AK282" s="324"/>
      <c r="AL282" s="324"/>
      <c r="AM282" s="324"/>
      <c r="AN282" s="324"/>
      <c r="AO282" s="324"/>
      <c r="AP282" s="324"/>
      <c r="AQ282" s="324"/>
      <c r="AR282" s="324"/>
      <c r="AS282" s="324"/>
      <c r="AT282" s="324"/>
      <c r="AU282" s="324"/>
      <c r="AV282" s="324"/>
      <c r="AW282" s="324"/>
      <c r="AX282" s="324"/>
      <c r="AY282" s="324"/>
      <c r="AZ282" s="324"/>
      <c r="BA282" s="324"/>
      <c r="BB282" s="324"/>
      <c r="BC282" s="324"/>
      <c r="BD282" s="324"/>
      <c r="BE282" s="324"/>
      <c r="BF282" s="324"/>
      <c r="BG282" s="324"/>
      <c r="BH282" s="324"/>
      <c r="BI282" s="324"/>
      <c r="BJ282" s="324"/>
      <c r="BK282" s="324"/>
      <c r="BL282" s="324"/>
      <c r="BM282" s="324"/>
      <c r="BN282" s="324"/>
      <c r="BO282" s="324"/>
      <c r="BP282" s="324"/>
      <c r="BQ282" s="324"/>
      <c r="BR282" s="324"/>
      <c r="BS282" s="324"/>
      <c r="BT282" s="324"/>
      <c r="BU282" s="324"/>
      <c r="BV282" s="324"/>
      <c r="BW282" s="324"/>
      <c r="BX282" s="324"/>
      <c r="BY282" s="324"/>
      <c r="BZ282" s="324"/>
      <c r="CA282" s="324"/>
      <c r="CB282" s="324"/>
      <c r="CC282" s="326"/>
      <c r="CD282" s="326"/>
      <c r="CE282" s="326"/>
      <c r="CF282" s="326"/>
      <c r="CG282" s="326"/>
      <c r="CH282" s="326"/>
      <c r="CI282" s="326"/>
      <c r="CJ282" s="326"/>
      <c r="CK282" s="326"/>
      <c r="CL282" s="326"/>
      <c r="CM282" s="326"/>
      <c r="CN282" s="326"/>
      <c r="CO282" s="326"/>
      <c r="CP282" s="326"/>
      <c r="CQ282" s="326"/>
      <c r="CR282" s="326"/>
      <c r="CS282" s="326"/>
      <c r="CT282" s="326"/>
      <c r="CU282" s="326"/>
      <c r="CV282" s="326"/>
      <c r="CW282" s="326"/>
      <c r="CX282" s="326"/>
      <c r="CY282" s="326"/>
      <c r="CZ282" s="326"/>
      <c r="DA282" s="326"/>
      <c r="DB282" s="326"/>
      <c r="DC282" s="326"/>
      <c r="DD282" s="326"/>
      <c r="DE282" s="326"/>
      <c r="DF282" s="326"/>
      <c r="DG282" s="326"/>
      <c r="DH282" s="326"/>
      <c r="DI282" s="326"/>
      <c r="DJ282" s="326"/>
      <c r="DK282" s="326"/>
      <c r="DL282" s="326"/>
      <c r="DM282" s="326"/>
      <c r="DN282" s="326"/>
      <c r="DO282" s="326"/>
      <c r="DP282" s="326"/>
      <c r="DQ282" s="326"/>
    </row>
    <row r="283" s="309" customFormat="1" customHeight="1" spans="3:121">
      <c r="C283" s="328"/>
      <c r="D283" s="329"/>
      <c r="E283" s="329"/>
      <c r="G283" s="330"/>
      <c r="H283" s="331"/>
      <c r="I283" s="398"/>
      <c r="J283" s="399"/>
      <c r="K283" s="322"/>
      <c r="L283" s="322"/>
      <c r="M283" s="323"/>
      <c r="N283" s="323"/>
      <c r="O283" s="322"/>
      <c r="P283" s="322"/>
      <c r="Q283" s="323"/>
      <c r="S283" s="324"/>
      <c r="T283" s="324"/>
      <c r="U283" s="324"/>
      <c r="V283" s="324"/>
      <c r="W283" s="324"/>
      <c r="X283" s="324"/>
      <c r="Y283" s="324"/>
      <c r="Z283" s="324"/>
      <c r="AA283" s="324"/>
      <c r="AB283" s="325"/>
      <c r="AC283" s="324"/>
      <c r="AD283" s="324"/>
      <c r="AE283" s="324"/>
      <c r="AF283" s="324"/>
      <c r="AG283" s="324"/>
      <c r="AH283" s="324"/>
      <c r="AI283" s="324"/>
      <c r="AJ283" s="324"/>
      <c r="AK283" s="324"/>
      <c r="AL283" s="324"/>
      <c r="AM283" s="324"/>
      <c r="AN283" s="324"/>
      <c r="AO283" s="324"/>
      <c r="AP283" s="324"/>
      <c r="AQ283" s="324"/>
      <c r="AR283" s="324"/>
      <c r="AS283" s="324"/>
      <c r="AT283" s="324"/>
      <c r="AU283" s="324"/>
      <c r="AV283" s="324"/>
      <c r="AW283" s="324"/>
      <c r="AX283" s="324"/>
      <c r="AY283" s="324"/>
      <c r="AZ283" s="324"/>
      <c r="BA283" s="324"/>
      <c r="BB283" s="324"/>
      <c r="BC283" s="324"/>
      <c r="BD283" s="324"/>
      <c r="BE283" s="324"/>
      <c r="BF283" s="324"/>
      <c r="BG283" s="324"/>
      <c r="BH283" s="324"/>
      <c r="BI283" s="324"/>
      <c r="BJ283" s="324"/>
      <c r="BK283" s="324"/>
      <c r="BL283" s="324"/>
      <c r="BM283" s="324"/>
      <c r="BN283" s="324"/>
      <c r="BO283" s="324"/>
      <c r="BP283" s="324"/>
      <c r="BQ283" s="324"/>
      <c r="BR283" s="324"/>
      <c r="BS283" s="324"/>
      <c r="BT283" s="324"/>
      <c r="BU283" s="324"/>
      <c r="BV283" s="324"/>
      <c r="BW283" s="324"/>
      <c r="BX283" s="324"/>
      <c r="BY283" s="324"/>
      <c r="BZ283" s="324"/>
      <c r="CA283" s="324"/>
      <c r="CB283" s="324"/>
      <c r="CC283" s="326"/>
      <c r="CD283" s="326"/>
      <c r="CE283" s="326"/>
      <c r="CF283" s="326"/>
      <c r="CG283" s="326"/>
      <c r="CH283" s="326"/>
      <c r="CI283" s="326"/>
      <c r="CJ283" s="326"/>
      <c r="CK283" s="326"/>
      <c r="CL283" s="326"/>
      <c r="CM283" s="326"/>
      <c r="CN283" s="326"/>
      <c r="CO283" s="326"/>
      <c r="CP283" s="326"/>
      <c r="CQ283" s="326"/>
      <c r="CR283" s="326"/>
      <c r="CS283" s="326"/>
      <c r="CT283" s="326"/>
      <c r="CU283" s="326"/>
      <c r="CV283" s="326"/>
      <c r="CW283" s="326"/>
      <c r="CX283" s="326"/>
      <c r="CY283" s="326"/>
      <c r="CZ283" s="326"/>
      <c r="DA283" s="326"/>
      <c r="DB283" s="326"/>
      <c r="DC283" s="326"/>
      <c r="DD283" s="326"/>
      <c r="DE283" s="326"/>
      <c r="DF283" s="326"/>
      <c r="DG283" s="326"/>
      <c r="DH283" s="326"/>
      <c r="DI283" s="326"/>
      <c r="DJ283" s="326"/>
      <c r="DK283" s="326"/>
      <c r="DL283" s="326"/>
      <c r="DM283" s="326"/>
      <c r="DN283" s="326"/>
      <c r="DO283" s="326"/>
      <c r="DP283" s="326"/>
      <c r="DQ283" s="326"/>
    </row>
    <row r="284" s="309" customFormat="1" customHeight="1" spans="3:121">
      <c r="C284" s="328"/>
      <c r="D284" s="329"/>
      <c r="E284" s="329"/>
      <c r="G284" s="330"/>
      <c r="H284" s="331"/>
      <c r="I284" s="398"/>
      <c r="J284" s="399"/>
      <c r="K284" s="322"/>
      <c r="L284" s="322"/>
      <c r="M284" s="323"/>
      <c r="N284" s="323"/>
      <c r="O284" s="322"/>
      <c r="P284" s="322"/>
      <c r="Q284" s="323"/>
      <c r="S284" s="324"/>
      <c r="T284" s="324"/>
      <c r="U284" s="324"/>
      <c r="V284" s="324"/>
      <c r="W284" s="324"/>
      <c r="X284" s="324"/>
      <c r="Y284" s="324"/>
      <c r="Z284" s="324"/>
      <c r="AA284" s="324"/>
      <c r="AB284" s="325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4"/>
      <c r="AO284" s="324"/>
      <c r="AP284" s="324"/>
      <c r="AQ284" s="324"/>
      <c r="AR284" s="324"/>
      <c r="AS284" s="324"/>
      <c r="AT284" s="324"/>
      <c r="AU284" s="324"/>
      <c r="AV284" s="324"/>
      <c r="AW284" s="324"/>
      <c r="AX284" s="324"/>
      <c r="AY284" s="324"/>
      <c r="AZ284" s="324"/>
      <c r="BA284" s="324"/>
      <c r="BB284" s="324"/>
      <c r="BC284" s="324"/>
      <c r="BD284" s="324"/>
      <c r="BE284" s="324"/>
      <c r="BF284" s="324"/>
      <c r="BG284" s="324"/>
      <c r="BH284" s="324"/>
      <c r="BI284" s="324"/>
      <c r="BJ284" s="324"/>
      <c r="BK284" s="324"/>
      <c r="BL284" s="324"/>
      <c r="BM284" s="324"/>
      <c r="BN284" s="324"/>
      <c r="BO284" s="324"/>
      <c r="BP284" s="324"/>
      <c r="BQ284" s="324"/>
      <c r="BR284" s="324"/>
      <c r="BS284" s="324"/>
      <c r="BT284" s="324"/>
      <c r="BU284" s="324"/>
      <c r="BV284" s="324"/>
      <c r="BW284" s="324"/>
      <c r="BX284" s="324"/>
      <c r="BY284" s="324"/>
      <c r="BZ284" s="324"/>
      <c r="CA284" s="324"/>
      <c r="CB284" s="324"/>
      <c r="CC284" s="326"/>
      <c r="CD284" s="326"/>
      <c r="CE284" s="326"/>
      <c r="CF284" s="326"/>
      <c r="CG284" s="326"/>
      <c r="CH284" s="326"/>
      <c r="CI284" s="326"/>
      <c r="CJ284" s="326"/>
      <c r="CK284" s="326"/>
      <c r="CL284" s="326"/>
      <c r="CM284" s="326"/>
      <c r="CN284" s="326"/>
      <c r="CO284" s="326"/>
      <c r="CP284" s="326"/>
      <c r="CQ284" s="326"/>
      <c r="CR284" s="326"/>
      <c r="CS284" s="326"/>
      <c r="CT284" s="326"/>
      <c r="CU284" s="326"/>
      <c r="CV284" s="326"/>
      <c r="CW284" s="326"/>
      <c r="CX284" s="326"/>
      <c r="CY284" s="326"/>
      <c r="CZ284" s="326"/>
      <c r="DA284" s="326"/>
      <c r="DB284" s="326"/>
      <c r="DC284" s="326"/>
      <c r="DD284" s="326"/>
      <c r="DE284" s="326"/>
      <c r="DF284" s="326"/>
      <c r="DG284" s="326"/>
      <c r="DH284" s="326"/>
      <c r="DI284" s="326"/>
      <c r="DJ284" s="326"/>
      <c r="DK284" s="326"/>
      <c r="DL284" s="326"/>
      <c r="DM284" s="326"/>
      <c r="DN284" s="326"/>
      <c r="DO284" s="326"/>
      <c r="DP284" s="326"/>
      <c r="DQ284" s="326"/>
    </row>
    <row r="285" s="309" customFormat="1" customHeight="1" spans="3:121">
      <c r="C285" s="328"/>
      <c r="D285" s="329"/>
      <c r="E285" s="329"/>
      <c r="G285" s="330"/>
      <c r="H285" s="331"/>
      <c r="I285" s="398"/>
      <c r="J285" s="399"/>
      <c r="K285" s="322"/>
      <c r="L285" s="322"/>
      <c r="M285" s="323"/>
      <c r="N285" s="323"/>
      <c r="O285" s="322"/>
      <c r="P285" s="322"/>
      <c r="Q285" s="323"/>
      <c r="S285" s="324"/>
      <c r="T285" s="324"/>
      <c r="U285" s="324"/>
      <c r="V285" s="324"/>
      <c r="W285" s="324"/>
      <c r="X285" s="324"/>
      <c r="Y285" s="324"/>
      <c r="Z285" s="324"/>
      <c r="AA285" s="324"/>
      <c r="AB285" s="325"/>
      <c r="AC285" s="324"/>
      <c r="AD285" s="324"/>
      <c r="AE285" s="324"/>
      <c r="AF285" s="324"/>
      <c r="AG285" s="324"/>
      <c r="AH285" s="324"/>
      <c r="AI285" s="324"/>
      <c r="AJ285" s="324"/>
      <c r="AK285" s="324"/>
      <c r="AL285" s="324"/>
      <c r="AM285" s="324"/>
      <c r="AN285" s="324"/>
      <c r="AO285" s="324"/>
      <c r="AP285" s="324"/>
      <c r="AQ285" s="324"/>
      <c r="AR285" s="324"/>
      <c r="AS285" s="324"/>
      <c r="AT285" s="324"/>
      <c r="AU285" s="324"/>
      <c r="AV285" s="324"/>
      <c r="AW285" s="324"/>
      <c r="AX285" s="324"/>
      <c r="AY285" s="324"/>
      <c r="AZ285" s="324"/>
      <c r="BA285" s="324"/>
      <c r="BB285" s="324"/>
      <c r="BC285" s="324"/>
      <c r="BD285" s="324"/>
      <c r="BE285" s="324"/>
      <c r="BF285" s="324"/>
      <c r="BG285" s="324"/>
      <c r="BH285" s="324"/>
      <c r="BI285" s="324"/>
      <c r="BJ285" s="324"/>
      <c r="BK285" s="324"/>
      <c r="BL285" s="324"/>
      <c r="BM285" s="324"/>
      <c r="BN285" s="324"/>
      <c r="BO285" s="324"/>
      <c r="BP285" s="324"/>
      <c r="BQ285" s="324"/>
      <c r="BR285" s="324"/>
      <c r="BS285" s="324"/>
      <c r="BT285" s="324"/>
      <c r="BU285" s="324"/>
      <c r="BV285" s="324"/>
      <c r="BW285" s="324"/>
      <c r="BX285" s="324"/>
      <c r="BY285" s="324"/>
      <c r="BZ285" s="324"/>
      <c r="CA285" s="324"/>
      <c r="CB285" s="324"/>
      <c r="CC285" s="326"/>
      <c r="CD285" s="326"/>
      <c r="CE285" s="326"/>
      <c r="CF285" s="326"/>
      <c r="CG285" s="326"/>
      <c r="CH285" s="326"/>
      <c r="CI285" s="326"/>
      <c r="CJ285" s="326"/>
      <c r="CK285" s="326"/>
      <c r="CL285" s="326"/>
      <c r="CM285" s="326"/>
      <c r="CN285" s="326"/>
      <c r="CO285" s="326"/>
      <c r="CP285" s="326"/>
      <c r="CQ285" s="326"/>
      <c r="CR285" s="326"/>
      <c r="CS285" s="326"/>
      <c r="CT285" s="326"/>
      <c r="CU285" s="326"/>
      <c r="CV285" s="326"/>
      <c r="CW285" s="326"/>
      <c r="CX285" s="326"/>
      <c r="CY285" s="326"/>
      <c r="CZ285" s="326"/>
      <c r="DA285" s="326"/>
      <c r="DB285" s="326"/>
      <c r="DC285" s="326"/>
      <c r="DD285" s="326"/>
      <c r="DE285" s="326"/>
      <c r="DF285" s="326"/>
      <c r="DG285" s="326"/>
      <c r="DH285" s="326"/>
      <c r="DI285" s="326"/>
      <c r="DJ285" s="326"/>
      <c r="DK285" s="326"/>
      <c r="DL285" s="326"/>
      <c r="DM285" s="326"/>
      <c r="DN285" s="326"/>
      <c r="DO285" s="326"/>
      <c r="DP285" s="326"/>
      <c r="DQ285" s="326"/>
    </row>
    <row r="286" s="309" customFormat="1" customHeight="1" spans="3:121">
      <c r="C286" s="328"/>
      <c r="D286" s="329"/>
      <c r="E286" s="329"/>
      <c r="G286" s="330"/>
      <c r="H286" s="331"/>
      <c r="I286" s="398"/>
      <c r="J286" s="399"/>
      <c r="K286" s="322"/>
      <c r="L286" s="322"/>
      <c r="M286" s="323"/>
      <c r="N286" s="323"/>
      <c r="O286" s="322"/>
      <c r="P286" s="322"/>
      <c r="Q286" s="323"/>
      <c r="S286" s="324"/>
      <c r="T286" s="324"/>
      <c r="U286" s="324"/>
      <c r="V286" s="324"/>
      <c r="W286" s="324"/>
      <c r="X286" s="324"/>
      <c r="Y286" s="324"/>
      <c r="Z286" s="324"/>
      <c r="AA286" s="324"/>
      <c r="AB286" s="325"/>
      <c r="AC286" s="324"/>
      <c r="AD286" s="324"/>
      <c r="AE286" s="324"/>
      <c r="AF286" s="324"/>
      <c r="AG286" s="324"/>
      <c r="AH286" s="324"/>
      <c r="AI286" s="324"/>
      <c r="AJ286" s="324"/>
      <c r="AK286" s="324"/>
      <c r="AL286" s="324"/>
      <c r="AM286" s="324"/>
      <c r="AN286" s="324"/>
      <c r="AO286" s="324"/>
      <c r="AP286" s="324"/>
      <c r="AQ286" s="324"/>
      <c r="AR286" s="324"/>
      <c r="AS286" s="324"/>
      <c r="AT286" s="324"/>
      <c r="AU286" s="324"/>
      <c r="AV286" s="324"/>
      <c r="AW286" s="324"/>
      <c r="AX286" s="324"/>
      <c r="AY286" s="324"/>
      <c r="AZ286" s="324"/>
      <c r="BA286" s="324"/>
      <c r="BB286" s="324"/>
      <c r="BC286" s="324"/>
      <c r="BD286" s="324"/>
      <c r="BE286" s="324"/>
      <c r="BF286" s="324"/>
      <c r="BG286" s="324"/>
      <c r="BH286" s="324"/>
      <c r="BI286" s="324"/>
      <c r="BJ286" s="324"/>
      <c r="BK286" s="324"/>
      <c r="BL286" s="324"/>
      <c r="BM286" s="324"/>
      <c r="BN286" s="324"/>
      <c r="BO286" s="324"/>
      <c r="BP286" s="324"/>
      <c r="BQ286" s="324"/>
      <c r="BR286" s="324"/>
      <c r="BS286" s="324"/>
      <c r="BT286" s="324"/>
      <c r="BU286" s="324"/>
      <c r="BV286" s="324"/>
      <c r="BW286" s="324"/>
      <c r="BX286" s="324"/>
      <c r="BY286" s="324"/>
      <c r="BZ286" s="324"/>
      <c r="CA286" s="324"/>
      <c r="CB286" s="324"/>
      <c r="CC286" s="326"/>
      <c r="CD286" s="326"/>
      <c r="CE286" s="326"/>
      <c r="CF286" s="326"/>
      <c r="CG286" s="326"/>
      <c r="CH286" s="326"/>
      <c r="CI286" s="326"/>
      <c r="CJ286" s="326"/>
      <c r="CK286" s="326"/>
      <c r="CL286" s="326"/>
      <c r="CM286" s="326"/>
      <c r="CN286" s="326"/>
      <c r="CO286" s="326"/>
      <c r="CP286" s="326"/>
      <c r="CQ286" s="326"/>
      <c r="CR286" s="326"/>
      <c r="CS286" s="326"/>
      <c r="CT286" s="326"/>
      <c r="CU286" s="326"/>
      <c r="CV286" s="326"/>
      <c r="CW286" s="326"/>
      <c r="CX286" s="326"/>
      <c r="CY286" s="326"/>
      <c r="CZ286" s="326"/>
      <c r="DA286" s="326"/>
      <c r="DB286" s="326"/>
      <c r="DC286" s="326"/>
      <c r="DD286" s="326"/>
      <c r="DE286" s="326"/>
      <c r="DF286" s="326"/>
      <c r="DG286" s="326"/>
      <c r="DH286" s="326"/>
      <c r="DI286" s="326"/>
      <c r="DJ286" s="326"/>
      <c r="DK286" s="326"/>
      <c r="DL286" s="326"/>
      <c r="DM286" s="326"/>
      <c r="DN286" s="326"/>
      <c r="DO286" s="326"/>
      <c r="DP286" s="326"/>
      <c r="DQ286" s="326"/>
    </row>
    <row r="287" s="309" customFormat="1" customHeight="1" spans="3:121">
      <c r="C287" s="328"/>
      <c r="D287" s="329"/>
      <c r="E287" s="329"/>
      <c r="G287" s="330"/>
      <c r="H287" s="331"/>
      <c r="I287" s="398"/>
      <c r="J287" s="399"/>
      <c r="K287" s="322"/>
      <c r="L287" s="322"/>
      <c r="M287" s="323"/>
      <c r="N287" s="323"/>
      <c r="O287" s="322"/>
      <c r="P287" s="322"/>
      <c r="Q287" s="323"/>
      <c r="S287" s="324"/>
      <c r="T287" s="324"/>
      <c r="U287" s="324"/>
      <c r="V287" s="324"/>
      <c r="W287" s="324"/>
      <c r="X287" s="324"/>
      <c r="Y287" s="324"/>
      <c r="Z287" s="324"/>
      <c r="AA287" s="324"/>
      <c r="AB287" s="325"/>
      <c r="AC287" s="324"/>
      <c r="AD287" s="324"/>
      <c r="AE287" s="324"/>
      <c r="AF287" s="324"/>
      <c r="AG287" s="324"/>
      <c r="AH287" s="324"/>
      <c r="AI287" s="324"/>
      <c r="AJ287" s="324"/>
      <c r="AK287" s="324"/>
      <c r="AL287" s="324"/>
      <c r="AM287" s="324"/>
      <c r="AN287" s="324"/>
      <c r="AO287" s="324"/>
      <c r="AP287" s="324"/>
      <c r="AQ287" s="324"/>
      <c r="AR287" s="324"/>
      <c r="AS287" s="324"/>
      <c r="AT287" s="324"/>
      <c r="AU287" s="324"/>
      <c r="AV287" s="324"/>
      <c r="AW287" s="324"/>
      <c r="AX287" s="324"/>
      <c r="AY287" s="324"/>
      <c r="AZ287" s="324"/>
      <c r="BA287" s="324"/>
      <c r="BB287" s="324"/>
      <c r="BC287" s="324"/>
      <c r="BD287" s="324"/>
      <c r="BE287" s="324"/>
      <c r="BF287" s="324"/>
      <c r="BG287" s="324"/>
      <c r="BH287" s="324"/>
      <c r="BI287" s="324"/>
      <c r="BJ287" s="324"/>
      <c r="BK287" s="324"/>
      <c r="BL287" s="324"/>
      <c r="BM287" s="324"/>
      <c r="BN287" s="324"/>
      <c r="BO287" s="324"/>
      <c r="BP287" s="324"/>
      <c r="BQ287" s="324"/>
      <c r="BR287" s="324"/>
      <c r="BS287" s="324"/>
      <c r="BT287" s="324"/>
      <c r="BU287" s="324"/>
      <c r="BV287" s="324"/>
      <c r="BW287" s="324"/>
      <c r="BX287" s="324"/>
      <c r="BY287" s="324"/>
      <c r="BZ287" s="324"/>
      <c r="CA287" s="324"/>
      <c r="CB287" s="324"/>
      <c r="CC287" s="326"/>
      <c r="CD287" s="326"/>
      <c r="CE287" s="326"/>
      <c r="CF287" s="326"/>
      <c r="CG287" s="326"/>
      <c r="CH287" s="326"/>
      <c r="CI287" s="326"/>
      <c r="CJ287" s="326"/>
      <c r="CK287" s="326"/>
      <c r="CL287" s="326"/>
      <c r="CM287" s="326"/>
      <c r="CN287" s="326"/>
      <c r="CO287" s="326"/>
      <c r="CP287" s="326"/>
      <c r="CQ287" s="326"/>
      <c r="CR287" s="326"/>
      <c r="CS287" s="326"/>
      <c r="CT287" s="326"/>
      <c r="CU287" s="326"/>
      <c r="CV287" s="326"/>
      <c r="CW287" s="326"/>
      <c r="CX287" s="326"/>
      <c r="CY287" s="326"/>
      <c r="CZ287" s="326"/>
      <c r="DA287" s="326"/>
      <c r="DB287" s="326"/>
      <c r="DC287" s="326"/>
      <c r="DD287" s="326"/>
      <c r="DE287" s="326"/>
      <c r="DF287" s="326"/>
      <c r="DG287" s="326"/>
      <c r="DH287" s="326"/>
      <c r="DI287" s="326"/>
      <c r="DJ287" s="326"/>
      <c r="DK287" s="326"/>
      <c r="DL287" s="326"/>
      <c r="DM287" s="326"/>
      <c r="DN287" s="326"/>
      <c r="DO287" s="326"/>
      <c r="DP287" s="326"/>
      <c r="DQ287" s="326"/>
    </row>
    <row r="288" s="309" customFormat="1" customHeight="1" spans="3:121">
      <c r="C288" s="328"/>
      <c r="D288" s="329"/>
      <c r="E288" s="329"/>
      <c r="G288" s="330"/>
      <c r="H288" s="331"/>
      <c r="I288" s="398"/>
      <c r="J288" s="399"/>
      <c r="K288" s="322"/>
      <c r="L288" s="322"/>
      <c r="M288" s="323"/>
      <c r="N288" s="323"/>
      <c r="O288" s="322"/>
      <c r="P288" s="322"/>
      <c r="Q288" s="323"/>
      <c r="S288" s="324"/>
      <c r="T288" s="324"/>
      <c r="U288" s="324"/>
      <c r="V288" s="324"/>
      <c r="W288" s="324"/>
      <c r="X288" s="324"/>
      <c r="Y288" s="324"/>
      <c r="Z288" s="324"/>
      <c r="AA288" s="324"/>
      <c r="AB288" s="325"/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24"/>
      <c r="AM288" s="324"/>
      <c r="AN288" s="324"/>
      <c r="AO288" s="324"/>
      <c r="AP288" s="324"/>
      <c r="AQ288" s="324"/>
      <c r="AR288" s="324"/>
      <c r="AS288" s="324"/>
      <c r="AT288" s="324"/>
      <c r="AU288" s="324"/>
      <c r="AV288" s="324"/>
      <c r="AW288" s="324"/>
      <c r="AX288" s="324"/>
      <c r="AY288" s="324"/>
      <c r="AZ288" s="324"/>
      <c r="BA288" s="324"/>
      <c r="BB288" s="324"/>
      <c r="BC288" s="324"/>
      <c r="BD288" s="324"/>
      <c r="BE288" s="324"/>
      <c r="BF288" s="324"/>
      <c r="BG288" s="324"/>
      <c r="BH288" s="324"/>
      <c r="BI288" s="324"/>
      <c r="BJ288" s="324"/>
      <c r="BK288" s="324"/>
      <c r="BL288" s="324"/>
      <c r="BM288" s="324"/>
      <c r="BN288" s="324"/>
      <c r="BO288" s="324"/>
      <c r="BP288" s="324"/>
      <c r="BQ288" s="324"/>
      <c r="BR288" s="324"/>
      <c r="BS288" s="324"/>
      <c r="BT288" s="324"/>
      <c r="BU288" s="324"/>
      <c r="BV288" s="324"/>
      <c r="BW288" s="324"/>
      <c r="BX288" s="324"/>
      <c r="BY288" s="324"/>
      <c r="BZ288" s="324"/>
      <c r="CA288" s="324"/>
      <c r="CB288" s="324"/>
      <c r="CC288" s="326"/>
      <c r="CD288" s="326"/>
      <c r="CE288" s="326"/>
      <c r="CF288" s="326"/>
      <c r="CG288" s="326"/>
      <c r="CH288" s="326"/>
      <c r="CI288" s="326"/>
      <c r="CJ288" s="326"/>
      <c r="CK288" s="326"/>
      <c r="CL288" s="326"/>
      <c r="CM288" s="326"/>
      <c r="CN288" s="326"/>
      <c r="CO288" s="326"/>
      <c r="CP288" s="326"/>
      <c r="CQ288" s="326"/>
      <c r="CR288" s="326"/>
      <c r="CS288" s="326"/>
      <c r="CT288" s="326"/>
      <c r="CU288" s="326"/>
      <c r="CV288" s="326"/>
      <c r="CW288" s="326"/>
      <c r="CX288" s="326"/>
      <c r="CY288" s="326"/>
      <c r="CZ288" s="326"/>
      <c r="DA288" s="326"/>
      <c r="DB288" s="326"/>
      <c r="DC288" s="326"/>
      <c r="DD288" s="326"/>
      <c r="DE288" s="326"/>
      <c r="DF288" s="326"/>
      <c r="DG288" s="326"/>
      <c r="DH288" s="326"/>
      <c r="DI288" s="326"/>
      <c r="DJ288" s="326"/>
      <c r="DK288" s="326"/>
      <c r="DL288" s="326"/>
      <c r="DM288" s="326"/>
      <c r="DN288" s="326"/>
      <c r="DO288" s="326"/>
      <c r="DP288" s="326"/>
      <c r="DQ288" s="326"/>
    </row>
    <row r="289" s="309" customFormat="1" customHeight="1" spans="3:121">
      <c r="C289" s="328"/>
      <c r="D289" s="329"/>
      <c r="E289" s="329"/>
      <c r="G289" s="330"/>
      <c r="H289" s="331"/>
      <c r="I289" s="398"/>
      <c r="J289" s="399"/>
      <c r="K289" s="322"/>
      <c r="L289" s="322"/>
      <c r="M289" s="323"/>
      <c r="N289" s="323"/>
      <c r="O289" s="322"/>
      <c r="P289" s="322"/>
      <c r="Q289" s="323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5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24"/>
      <c r="AM289" s="324"/>
      <c r="AN289" s="324"/>
      <c r="AO289" s="324"/>
      <c r="AP289" s="324"/>
      <c r="AQ289" s="324"/>
      <c r="AR289" s="324"/>
      <c r="AS289" s="324"/>
      <c r="AT289" s="324"/>
      <c r="AU289" s="324"/>
      <c r="AV289" s="324"/>
      <c r="AW289" s="324"/>
      <c r="AX289" s="324"/>
      <c r="AY289" s="324"/>
      <c r="AZ289" s="324"/>
      <c r="BA289" s="324"/>
      <c r="BB289" s="324"/>
      <c r="BC289" s="324"/>
      <c r="BD289" s="324"/>
      <c r="BE289" s="324"/>
      <c r="BF289" s="324"/>
      <c r="BG289" s="324"/>
      <c r="BH289" s="324"/>
      <c r="BI289" s="324"/>
      <c r="BJ289" s="324"/>
      <c r="BK289" s="324"/>
      <c r="BL289" s="324"/>
      <c r="BM289" s="324"/>
      <c r="BN289" s="324"/>
      <c r="BO289" s="324"/>
      <c r="BP289" s="324"/>
      <c r="BQ289" s="324"/>
      <c r="BR289" s="324"/>
      <c r="BS289" s="324"/>
      <c r="BT289" s="324"/>
      <c r="BU289" s="324"/>
      <c r="BV289" s="324"/>
      <c r="BW289" s="324"/>
      <c r="BX289" s="324"/>
      <c r="BY289" s="324"/>
      <c r="BZ289" s="324"/>
      <c r="CA289" s="324"/>
      <c r="CB289" s="324"/>
      <c r="CC289" s="326"/>
      <c r="CD289" s="326"/>
      <c r="CE289" s="326"/>
      <c r="CF289" s="326"/>
      <c r="CG289" s="326"/>
      <c r="CH289" s="326"/>
      <c r="CI289" s="326"/>
      <c r="CJ289" s="326"/>
      <c r="CK289" s="326"/>
      <c r="CL289" s="326"/>
      <c r="CM289" s="326"/>
      <c r="CN289" s="326"/>
      <c r="CO289" s="326"/>
      <c r="CP289" s="326"/>
      <c r="CQ289" s="326"/>
      <c r="CR289" s="326"/>
      <c r="CS289" s="326"/>
      <c r="CT289" s="326"/>
      <c r="CU289" s="326"/>
      <c r="CV289" s="326"/>
      <c r="CW289" s="326"/>
      <c r="CX289" s="326"/>
      <c r="CY289" s="326"/>
      <c r="CZ289" s="326"/>
      <c r="DA289" s="326"/>
      <c r="DB289" s="326"/>
      <c r="DC289" s="326"/>
      <c r="DD289" s="326"/>
      <c r="DE289" s="326"/>
      <c r="DF289" s="326"/>
      <c r="DG289" s="326"/>
      <c r="DH289" s="326"/>
      <c r="DI289" s="326"/>
      <c r="DJ289" s="326"/>
      <c r="DK289" s="326"/>
      <c r="DL289" s="326"/>
      <c r="DM289" s="326"/>
      <c r="DN289" s="326"/>
      <c r="DO289" s="326"/>
      <c r="DP289" s="326"/>
      <c r="DQ289" s="326"/>
    </row>
    <row r="290" s="309" customFormat="1" customHeight="1" spans="3:121">
      <c r="C290" s="328"/>
      <c r="D290" s="329"/>
      <c r="E290" s="329"/>
      <c r="G290" s="330"/>
      <c r="H290" s="331"/>
      <c r="I290" s="398"/>
      <c r="J290" s="399"/>
      <c r="K290" s="322"/>
      <c r="L290" s="322"/>
      <c r="M290" s="323"/>
      <c r="N290" s="323"/>
      <c r="O290" s="322"/>
      <c r="P290" s="322"/>
      <c r="Q290" s="323"/>
      <c r="S290" s="324"/>
      <c r="T290" s="324"/>
      <c r="U290" s="324"/>
      <c r="V290" s="324"/>
      <c r="W290" s="324"/>
      <c r="X290" s="324"/>
      <c r="Y290" s="324"/>
      <c r="Z290" s="324"/>
      <c r="AA290" s="324"/>
      <c r="AB290" s="325"/>
      <c r="AC290" s="324"/>
      <c r="AD290" s="324"/>
      <c r="AE290" s="324"/>
      <c r="AF290" s="324"/>
      <c r="AG290" s="324"/>
      <c r="AH290" s="324"/>
      <c r="AI290" s="324"/>
      <c r="AJ290" s="324"/>
      <c r="AK290" s="324"/>
      <c r="AL290" s="324"/>
      <c r="AM290" s="324"/>
      <c r="AN290" s="324"/>
      <c r="AO290" s="324"/>
      <c r="AP290" s="324"/>
      <c r="AQ290" s="324"/>
      <c r="AR290" s="324"/>
      <c r="AS290" s="324"/>
      <c r="AT290" s="324"/>
      <c r="AU290" s="324"/>
      <c r="AV290" s="324"/>
      <c r="AW290" s="324"/>
      <c r="AX290" s="324"/>
      <c r="AY290" s="324"/>
      <c r="AZ290" s="324"/>
      <c r="BA290" s="324"/>
      <c r="BB290" s="324"/>
      <c r="BC290" s="324"/>
      <c r="BD290" s="324"/>
      <c r="BE290" s="324"/>
      <c r="BF290" s="324"/>
      <c r="BG290" s="324"/>
      <c r="BH290" s="324"/>
      <c r="BI290" s="324"/>
      <c r="BJ290" s="324"/>
      <c r="BK290" s="324"/>
      <c r="BL290" s="324"/>
      <c r="BM290" s="324"/>
      <c r="BN290" s="324"/>
      <c r="BO290" s="324"/>
      <c r="BP290" s="324"/>
      <c r="BQ290" s="324"/>
      <c r="BR290" s="324"/>
      <c r="BS290" s="324"/>
      <c r="BT290" s="324"/>
      <c r="BU290" s="324"/>
      <c r="BV290" s="324"/>
      <c r="BW290" s="324"/>
      <c r="BX290" s="324"/>
      <c r="BY290" s="324"/>
      <c r="BZ290" s="324"/>
      <c r="CA290" s="324"/>
      <c r="CB290" s="324"/>
      <c r="CC290" s="326"/>
      <c r="CD290" s="326"/>
      <c r="CE290" s="326"/>
      <c r="CF290" s="326"/>
      <c r="CG290" s="326"/>
      <c r="CH290" s="326"/>
      <c r="CI290" s="326"/>
      <c r="CJ290" s="326"/>
      <c r="CK290" s="326"/>
      <c r="CL290" s="326"/>
      <c r="CM290" s="326"/>
      <c r="CN290" s="326"/>
      <c r="CO290" s="326"/>
      <c r="CP290" s="326"/>
      <c r="CQ290" s="326"/>
      <c r="CR290" s="326"/>
      <c r="CS290" s="326"/>
      <c r="CT290" s="326"/>
      <c r="CU290" s="326"/>
      <c r="CV290" s="326"/>
      <c r="CW290" s="326"/>
      <c r="CX290" s="326"/>
      <c r="CY290" s="326"/>
      <c r="CZ290" s="326"/>
      <c r="DA290" s="326"/>
      <c r="DB290" s="326"/>
      <c r="DC290" s="326"/>
      <c r="DD290" s="326"/>
      <c r="DE290" s="326"/>
      <c r="DF290" s="326"/>
      <c r="DG290" s="326"/>
      <c r="DH290" s="326"/>
      <c r="DI290" s="326"/>
      <c r="DJ290" s="326"/>
      <c r="DK290" s="326"/>
      <c r="DL290" s="326"/>
      <c r="DM290" s="326"/>
      <c r="DN290" s="326"/>
      <c r="DO290" s="326"/>
      <c r="DP290" s="326"/>
      <c r="DQ290" s="326"/>
    </row>
    <row r="291" s="309" customFormat="1" customHeight="1" spans="3:121">
      <c r="C291" s="328"/>
      <c r="D291" s="329"/>
      <c r="E291" s="329"/>
      <c r="G291" s="330"/>
      <c r="H291" s="331"/>
      <c r="I291" s="398"/>
      <c r="J291" s="399"/>
      <c r="K291" s="322"/>
      <c r="L291" s="322"/>
      <c r="M291" s="323"/>
      <c r="N291" s="323"/>
      <c r="O291" s="322"/>
      <c r="P291" s="322"/>
      <c r="Q291" s="323"/>
      <c r="S291" s="324"/>
      <c r="T291" s="324"/>
      <c r="U291" s="324"/>
      <c r="V291" s="324"/>
      <c r="W291" s="324"/>
      <c r="X291" s="324"/>
      <c r="Y291" s="324"/>
      <c r="Z291" s="324"/>
      <c r="AA291" s="324"/>
      <c r="AB291" s="325"/>
      <c r="AC291" s="324"/>
      <c r="AD291" s="324"/>
      <c r="AE291" s="324"/>
      <c r="AF291" s="324"/>
      <c r="AG291" s="324"/>
      <c r="AH291" s="324"/>
      <c r="AI291" s="324"/>
      <c r="AJ291" s="324"/>
      <c r="AK291" s="324"/>
      <c r="AL291" s="324"/>
      <c r="AM291" s="324"/>
      <c r="AN291" s="324"/>
      <c r="AO291" s="324"/>
      <c r="AP291" s="324"/>
      <c r="AQ291" s="324"/>
      <c r="AR291" s="324"/>
      <c r="AS291" s="324"/>
      <c r="AT291" s="324"/>
      <c r="AU291" s="324"/>
      <c r="AV291" s="324"/>
      <c r="AW291" s="324"/>
      <c r="AX291" s="324"/>
      <c r="AY291" s="324"/>
      <c r="AZ291" s="324"/>
      <c r="BA291" s="324"/>
      <c r="BB291" s="324"/>
      <c r="BC291" s="324"/>
      <c r="BD291" s="324"/>
      <c r="BE291" s="324"/>
      <c r="BF291" s="324"/>
      <c r="BG291" s="324"/>
      <c r="BH291" s="324"/>
      <c r="BI291" s="324"/>
      <c r="BJ291" s="324"/>
      <c r="BK291" s="324"/>
      <c r="BL291" s="324"/>
      <c r="BM291" s="324"/>
      <c r="BN291" s="324"/>
      <c r="BO291" s="324"/>
      <c r="BP291" s="324"/>
      <c r="BQ291" s="324"/>
      <c r="BR291" s="324"/>
      <c r="BS291" s="324"/>
      <c r="BT291" s="324"/>
      <c r="BU291" s="324"/>
      <c r="BV291" s="324"/>
      <c r="BW291" s="324"/>
      <c r="BX291" s="324"/>
      <c r="BY291" s="324"/>
      <c r="BZ291" s="324"/>
      <c r="CA291" s="324"/>
      <c r="CB291" s="324"/>
      <c r="CC291" s="326"/>
      <c r="CD291" s="326"/>
      <c r="CE291" s="326"/>
      <c r="CF291" s="326"/>
      <c r="CG291" s="326"/>
      <c r="CH291" s="326"/>
      <c r="CI291" s="326"/>
      <c r="CJ291" s="326"/>
      <c r="CK291" s="326"/>
      <c r="CL291" s="326"/>
      <c r="CM291" s="326"/>
      <c r="CN291" s="326"/>
      <c r="CO291" s="326"/>
      <c r="CP291" s="326"/>
      <c r="CQ291" s="326"/>
      <c r="CR291" s="326"/>
      <c r="CS291" s="326"/>
      <c r="CT291" s="326"/>
      <c r="CU291" s="326"/>
      <c r="CV291" s="326"/>
      <c r="CW291" s="326"/>
      <c r="CX291" s="326"/>
      <c r="CY291" s="326"/>
      <c r="CZ291" s="326"/>
      <c r="DA291" s="326"/>
      <c r="DB291" s="326"/>
      <c r="DC291" s="326"/>
      <c r="DD291" s="326"/>
      <c r="DE291" s="326"/>
      <c r="DF291" s="326"/>
      <c r="DG291" s="326"/>
      <c r="DH291" s="326"/>
      <c r="DI291" s="326"/>
      <c r="DJ291" s="326"/>
      <c r="DK291" s="326"/>
      <c r="DL291" s="326"/>
      <c r="DM291" s="326"/>
      <c r="DN291" s="326"/>
      <c r="DO291" s="326"/>
      <c r="DP291" s="326"/>
      <c r="DQ291" s="326"/>
    </row>
    <row r="292" s="309" customFormat="1" customHeight="1" spans="3:121">
      <c r="C292" s="328"/>
      <c r="D292" s="329"/>
      <c r="E292" s="329"/>
      <c r="G292" s="330"/>
      <c r="H292" s="331"/>
      <c r="I292" s="398"/>
      <c r="J292" s="399"/>
      <c r="K292" s="322"/>
      <c r="L292" s="322"/>
      <c r="M292" s="323"/>
      <c r="N292" s="323"/>
      <c r="O292" s="322"/>
      <c r="P292" s="322"/>
      <c r="Q292" s="323"/>
      <c r="S292" s="324"/>
      <c r="T292" s="324"/>
      <c r="U292" s="324"/>
      <c r="V292" s="324"/>
      <c r="W292" s="324"/>
      <c r="X292" s="324"/>
      <c r="Y292" s="324"/>
      <c r="Z292" s="324"/>
      <c r="AA292" s="324"/>
      <c r="AB292" s="325"/>
      <c r="AC292" s="324"/>
      <c r="AD292" s="324"/>
      <c r="AE292" s="324"/>
      <c r="AF292" s="324"/>
      <c r="AG292" s="324"/>
      <c r="AH292" s="324"/>
      <c r="AI292" s="324"/>
      <c r="AJ292" s="324"/>
      <c r="AK292" s="324"/>
      <c r="AL292" s="324"/>
      <c r="AM292" s="324"/>
      <c r="AN292" s="324"/>
      <c r="AO292" s="324"/>
      <c r="AP292" s="324"/>
      <c r="AQ292" s="324"/>
      <c r="AR292" s="324"/>
      <c r="AS292" s="324"/>
      <c r="AT292" s="324"/>
      <c r="AU292" s="324"/>
      <c r="AV292" s="324"/>
      <c r="AW292" s="324"/>
      <c r="AX292" s="324"/>
      <c r="AY292" s="324"/>
      <c r="AZ292" s="324"/>
      <c r="BA292" s="324"/>
      <c r="BB292" s="324"/>
      <c r="BC292" s="324"/>
      <c r="BD292" s="324"/>
      <c r="BE292" s="324"/>
      <c r="BF292" s="324"/>
      <c r="BG292" s="324"/>
      <c r="BH292" s="324"/>
      <c r="BI292" s="324"/>
      <c r="BJ292" s="324"/>
      <c r="BK292" s="324"/>
      <c r="BL292" s="324"/>
      <c r="BM292" s="324"/>
      <c r="BN292" s="324"/>
      <c r="BO292" s="324"/>
      <c r="BP292" s="324"/>
      <c r="BQ292" s="324"/>
      <c r="BR292" s="324"/>
      <c r="BS292" s="324"/>
      <c r="BT292" s="324"/>
      <c r="BU292" s="324"/>
      <c r="BV292" s="324"/>
      <c r="BW292" s="324"/>
      <c r="BX292" s="324"/>
      <c r="BY292" s="324"/>
      <c r="BZ292" s="324"/>
      <c r="CA292" s="324"/>
      <c r="CB292" s="324"/>
      <c r="CC292" s="326"/>
      <c r="CD292" s="326"/>
      <c r="CE292" s="326"/>
      <c r="CF292" s="326"/>
      <c r="CG292" s="326"/>
      <c r="CH292" s="326"/>
      <c r="CI292" s="326"/>
      <c r="CJ292" s="326"/>
      <c r="CK292" s="326"/>
      <c r="CL292" s="326"/>
      <c r="CM292" s="326"/>
      <c r="CN292" s="326"/>
      <c r="CO292" s="326"/>
      <c r="CP292" s="326"/>
      <c r="CQ292" s="326"/>
      <c r="CR292" s="326"/>
      <c r="CS292" s="326"/>
      <c r="CT292" s="326"/>
      <c r="CU292" s="326"/>
      <c r="CV292" s="326"/>
      <c r="CW292" s="326"/>
      <c r="CX292" s="326"/>
      <c r="CY292" s="326"/>
      <c r="CZ292" s="326"/>
      <c r="DA292" s="326"/>
      <c r="DB292" s="326"/>
      <c r="DC292" s="326"/>
      <c r="DD292" s="326"/>
      <c r="DE292" s="326"/>
      <c r="DF292" s="326"/>
      <c r="DG292" s="326"/>
      <c r="DH292" s="326"/>
      <c r="DI292" s="326"/>
      <c r="DJ292" s="326"/>
      <c r="DK292" s="326"/>
      <c r="DL292" s="326"/>
      <c r="DM292" s="326"/>
      <c r="DN292" s="326"/>
      <c r="DO292" s="326"/>
      <c r="DP292" s="326"/>
      <c r="DQ292" s="326"/>
    </row>
    <row r="293" s="309" customFormat="1" customHeight="1" spans="3:121">
      <c r="C293" s="328"/>
      <c r="D293" s="329"/>
      <c r="E293" s="329"/>
      <c r="G293" s="330"/>
      <c r="H293" s="331"/>
      <c r="I293" s="398"/>
      <c r="J293" s="399"/>
      <c r="K293" s="322"/>
      <c r="L293" s="322"/>
      <c r="M293" s="323"/>
      <c r="N293" s="323"/>
      <c r="O293" s="322"/>
      <c r="P293" s="322"/>
      <c r="Q293" s="323"/>
      <c r="S293" s="324"/>
      <c r="T293" s="324"/>
      <c r="U293" s="324"/>
      <c r="V293" s="324"/>
      <c r="W293" s="324"/>
      <c r="X293" s="324"/>
      <c r="Y293" s="324"/>
      <c r="Z293" s="324"/>
      <c r="AA293" s="324"/>
      <c r="AB293" s="325"/>
      <c r="AC293" s="324"/>
      <c r="AD293" s="324"/>
      <c r="AE293" s="324"/>
      <c r="AF293" s="324"/>
      <c r="AG293" s="324"/>
      <c r="AH293" s="324"/>
      <c r="AI293" s="324"/>
      <c r="AJ293" s="324"/>
      <c r="AK293" s="324"/>
      <c r="AL293" s="324"/>
      <c r="AM293" s="324"/>
      <c r="AN293" s="324"/>
      <c r="AO293" s="324"/>
      <c r="AP293" s="324"/>
      <c r="AQ293" s="324"/>
      <c r="AR293" s="324"/>
      <c r="AS293" s="324"/>
      <c r="AT293" s="324"/>
      <c r="AU293" s="324"/>
      <c r="AV293" s="324"/>
      <c r="AW293" s="324"/>
      <c r="AX293" s="324"/>
      <c r="AY293" s="324"/>
      <c r="AZ293" s="324"/>
      <c r="BA293" s="324"/>
      <c r="BB293" s="324"/>
      <c r="BC293" s="324"/>
      <c r="BD293" s="324"/>
      <c r="BE293" s="324"/>
      <c r="BF293" s="324"/>
      <c r="BG293" s="324"/>
      <c r="BH293" s="324"/>
      <c r="BI293" s="324"/>
      <c r="BJ293" s="324"/>
      <c r="BK293" s="324"/>
      <c r="BL293" s="324"/>
      <c r="BM293" s="324"/>
      <c r="BN293" s="324"/>
      <c r="BO293" s="324"/>
      <c r="BP293" s="324"/>
      <c r="BQ293" s="324"/>
      <c r="BR293" s="324"/>
      <c r="BS293" s="324"/>
      <c r="BT293" s="324"/>
      <c r="BU293" s="324"/>
      <c r="BV293" s="324"/>
      <c r="BW293" s="324"/>
      <c r="BX293" s="324"/>
      <c r="BY293" s="324"/>
      <c r="BZ293" s="324"/>
      <c r="CA293" s="324"/>
      <c r="CB293" s="324"/>
      <c r="CC293" s="326"/>
      <c r="CD293" s="326"/>
      <c r="CE293" s="326"/>
      <c r="CF293" s="326"/>
      <c r="CG293" s="326"/>
      <c r="CH293" s="326"/>
      <c r="CI293" s="326"/>
      <c r="CJ293" s="326"/>
      <c r="CK293" s="326"/>
      <c r="CL293" s="326"/>
      <c r="CM293" s="326"/>
      <c r="CN293" s="326"/>
      <c r="CO293" s="326"/>
      <c r="CP293" s="326"/>
      <c r="CQ293" s="326"/>
      <c r="CR293" s="326"/>
      <c r="CS293" s="326"/>
      <c r="CT293" s="326"/>
      <c r="CU293" s="326"/>
      <c r="CV293" s="326"/>
      <c r="CW293" s="326"/>
      <c r="CX293" s="326"/>
      <c r="CY293" s="326"/>
      <c r="CZ293" s="326"/>
      <c r="DA293" s="326"/>
      <c r="DB293" s="326"/>
      <c r="DC293" s="326"/>
      <c r="DD293" s="326"/>
      <c r="DE293" s="326"/>
      <c r="DF293" s="326"/>
      <c r="DG293" s="326"/>
      <c r="DH293" s="326"/>
      <c r="DI293" s="326"/>
      <c r="DJ293" s="326"/>
      <c r="DK293" s="326"/>
      <c r="DL293" s="326"/>
      <c r="DM293" s="326"/>
      <c r="DN293" s="326"/>
      <c r="DO293" s="326"/>
      <c r="DP293" s="326"/>
      <c r="DQ293" s="326"/>
    </row>
    <row r="294" s="309" customFormat="1" customHeight="1" spans="3:121">
      <c r="C294" s="328"/>
      <c r="D294" s="329"/>
      <c r="E294" s="329"/>
      <c r="G294" s="330"/>
      <c r="H294" s="331"/>
      <c r="I294" s="398"/>
      <c r="J294" s="399"/>
      <c r="K294" s="322"/>
      <c r="L294" s="322"/>
      <c r="M294" s="323"/>
      <c r="N294" s="323"/>
      <c r="O294" s="322"/>
      <c r="P294" s="322"/>
      <c r="Q294" s="323"/>
      <c r="S294" s="324"/>
      <c r="T294" s="324"/>
      <c r="U294" s="324"/>
      <c r="V294" s="324"/>
      <c r="W294" s="324"/>
      <c r="X294" s="324"/>
      <c r="Y294" s="324"/>
      <c r="Z294" s="324"/>
      <c r="AA294" s="324"/>
      <c r="AB294" s="325"/>
      <c r="AC294" s="324"/>
      <c r="AD294" s="324"/>
      <c r="AE294" s="324"/>
      <c r="AF294" s="324"/>
      <c r="AG294" s="324"/>
      <c r="AH294" s="324"/>
      <c r="AI294" s="324"/>
      <c r="AJ294" s="324"/>
      <c r="AK294" s="324"/>
      <c r="AL294" s="324"/>
      <c r="AM294" s="324"/>
      <c r="AN294" s="324"/>
      <c r="AO294" s="324"/>
      <c r="AP294" s="324"/>
      <c r="AQ294" s="324"/>
      <c r="AR294" s="324"/>
      <c r="AS294" s="324"/>
      <c r="AT294" s="324"/>
      <c r="AU294" s="324"/>
      <c r="AV294" s="324"/>
      <c r="AW294" s="324"/>
      <c r="AX294" s="324"/>
      <c r="AY294" s="324"/>
      <c r="AZ294" s="324"/>
      <c r="BA294" s="324"/>
      <c r="BB294" s="324"/>
      <c r="BC294" s="324"/>
      <c r="BD294" s="324"/>
      <c r="BE294" s="324"/>
      <c r="BF294" s="324"/>
      <c r="BG294" s="324"/>
      <c r="BH294" s="324"/>
      <c r="BI294" s="324"/>
      <c r="BJ294" s="324"/>
      <c r="BK294" s="324"/>
      <c r="BL294" s="324"/>
      <c r="BM294" s="324"/>
      <c r="BN294" s="324"/>
      <c r="BO294" s="324"/>
      <c r="BP294" s="324"/>
      <c r="BQ294" s="324"/>
      <c r="BR294" s="324"/>
      <c r="BS294" s="324"/>
      <c r="BT294" s="324"/>
      <c r="BU294" s="324"/>
      <c r="BV294" s="324"/>
      <c r="BW294" s="324"/>
      <c r="BX294" s="324"/>
      <c r="BY294" s="324"/>
      <c r="BZ294" s="324"/>
      <c r="CA294" s="324"/>
      <c r="CB294" s="324"/>
      <c r="CC294" s="326"/>
      <c r="CD294" s="326"/>
      <c r="CE294" s="326"/>
      <c r="CF294" s="326"/>
      <c r="CG294" s="326"/>
      <c r="CH294" s="326"/>
      <c r="CI294" s="326"/>
      <c r="CJ294" s="326"/>
      <c r="CK294" s="326"/>
      <c r="CL294" s="326"/>
      <c r="CM294" s="326"/>
      <c r="CN294" s="326"/>
      <c r="CO294" s="326"/>
      <c r="CP294" s="326"/>
      <c r="CQ294" s="326"/>
      <c r="CR294" s="326"/>
      <c r="CS294" s="326"/>
      <c r="CT294" s="326"/>
      <c r="CU294" s="326"/>
      <c r="CV294" s="326"/>
      <c r="CW294" s="326"/>
      <c r="CX294" s="326"/>
      <c r="CY294" s="326"/>
      <c r="CZ294" s="326"/>
      <c r="DA294" s="326"/>
      <c r="DB294" s="326"/>
      <c r="DC294" s="326"/>
      <c r="DD294" s="326"/>
      <c r="DE294" s="326"/>
      <c r="DF294" s="326"/>
      <c r="DG294" s="326"/>
      <c r="DH294" s="326"/>
      <c r="DI294" s="326"/>
      <c r="DJ294" s="326"/>
      <c r="DK294" s="326"/>
      <c r="DL294" s="326"/>
      <c r="DM294" s="326"/>
      <c r="DN294" s="326"/>
      <c r="DO294" s="326"/>
      <c r="DP294" s="326"/>
      <c r="DQ294" s="326"/>
    </row>
    <row r="295" s="309" customFormat="1" customHeight="1" spans="3:121">
      <c r="C295" s="328"/>
      <c r="D295" s="329"/>
      <c r="E295" s="329"/>
      <c r="G295" s="330"/>
      <c r="H295" s="331"/>
      <c r="I295" s="398"/>
      <c r="J295" s="399"/>
      <c r="K295" s="322"/>
      <c r="L295" s="322"/>
      <c r="M295" s="323"/>
      <c r="N295" s="323"/>
      <c r="O295" s="322"/>
      <c r="P295" s="322"/>
      <c r="Q295" s="323"/>
      <c r="S295" s="324"/>
      <c r="T295" s="324"/>
      <c r="U295" s="324"/>
      <c r="V295" s="324"/>
      <c r="W295" s="324"/>
      <c r="X295" s="324"/>
      <c r="Y295" s="324"/>
      <c r="Z295" s="324"/>
      <c r="AA295" s="324"/>
      <c r="AB295" s="325"/>
      <c r="AC295" s="324"/>
      <c r="AD295" s="324"/>
      <c r="AE295" s="324"/>
      <c r="AF295" s="324"/>
      <c r="AG295" s="324"/>
      <c r="AH295" s="324"/>
      <c r="AI295" s="324"/>
      <c r="AJ295" s="324"/>
      <c r="AK295" s="324"/>
      <c r="AL295" s="324"/>
      <c r="AM295" s="324"/>
      <c r="AN295" s="324"/>
      <c r="AO295" s="324"/>
      <c r="AP295" s="324"/>
      <c r="AQ295" s="324"/>
      <c r="AR295" s="324"/>
      <c r="AS295" s="324"/>
      <c r="AT295" s="324"/>
      <c r="AU295" s="324"/>
      <c r="AV295" s="324"/>
      <c r="AW295" s="324"/>
      <c r="AX295" s="324"/>
      <c r="AY295" s="324"/>
      <c r="AZ295" s="324"/>
      <c r="BA295" s="324"/>
      <c r="BB295" s="324"/>
      <c r="BC295" s="324"/>
      <c r="BD295" s="324"/>
      <c r="BE295" s="324"/>
      <c r="BF295" s="324"/>
      <c r="BG295" s="324"/>
      <c r="BH295" s="324"/>
      <c r="BI295" s="324"/>
      <c r="BJ295" s="324"/>
      <c r="BK295" s="324"/>
      <c r="BL295" s="324"/>
      <c r="BM295" s="324"/>
      <c r="BN295" s="324"/>
      <c r="BO295" s="324"/>
      <c r="BP295" s="324"/>
      <c r="BQ295" s="324"/>
      <c r="BR295" s="324"/>
      <c r="BS295" s="324"/>
      <c r="BT295" s="324"/>
      <c r="BU295" s="324"/>
      <c r="BV295" s="324"/>
      <c r="BW295" s="324"/>
      <c r="BX295" s="324"/>
      <c r="BY295" s="324"/>
      <c r="BZ295" s="324"/>
      <c r="CA295" s="324"/>
      <c r="CB295" s="324"/>
      <c r="CC295" s="326"/>
      <c r="CD295" s="326"/>
      <c r="CE295" s="326"/>
      <c r="CF295" s="326"/>
      <c r="CG295" s="326"/>
      <c r="CH295" s="326"/>
      <c r="CI295" s="326"/>
      <c r="CJ295" s="326"/>
      <c r="CK295" s="326"/>
      <c r="CL295" s="326"/>
      <c r="CM295" s="326"/>
      <c r="CN295" s="326"/>
      <c r="CO295" s="326"/>
      <c r="CP295" s="326"/>
      <c r="CQ295" s="326"/>
      <c r="CR295" s="326"/>
      <c r="CS295" s="326"/>
      <c r="CT295" s="326"/>
      <c r="CU295" s="326"/>
      <c r="CV295" s="326"/>
      <c r="CW295" s="326"/>
      <c r="CX295" s="326"/>
      <c r="CY295" s="326"/>
      <c r="CZ295" s="326"/>
      <c r="DA295" s="326"/>
      <c r="DB295" s="326"/>
      <c r="DC295" s="326"/>
      <c r="DD295" s="326"/>
      <c r="DE295" s="326"/>
      <c r="DF295" s="326"/>
      <c r="DG295" s="326"/>
      <c r="DH295" s="326"/>
      <c r="DI295" s="326"/>
      <c r="DJ295" s="326"/>
      <c r="DK295" s="326"/>
      <c r="DL295" s="326"/>
      <c r="DM295" s="326"/>
      <c r="DN295" s="326"/>
      <c r="DO295" s="326"/>
      <c r="DP295" s="326"/>
      <c r="DQ295" s="326"/>
    </row>
    <row r="296" s="309" customFormat="1" customHeight="1" spans="3:121">
      <c r="C296" s="328"/>
      <c r="D296" s="329"/>
      <c r="E296" s="329"/>
      <c r="G296" s="330"/>
      <c r="H296" s="331"/>
      <c r="I296" s="398"/>
      <c r="J296" s="399"/>
      <c r="K296" s="322"/>
      <c r="L296" s="322"/>
      <c r="M296" s="323"/>
      <c r="N296" s="323"/>
      <c r="O296" s="322"/>
      <c r="P296" s="322"/>
      <c r="Q296" s="323"/>
      <c r="S296" s="324"/>
      <c r="T296" s="324"/>
      <c r="U296" s="324"/>
      <c r="V296" s="324"/>
      <c r="W296" s="324"/>
      <c r="X296" s="324"/>
      <c r="Y296" s="324"/>
      <c r="Z296" s="324"/>
      <c r="AA296" s="324"/>
      <c r="AB296" s="325"/>
      <c r="AC296" s="324"/>
      <c r="AD296" s="324"/>
      <c r="AE296" s="324"/>
      <c r="AF296" s="324"/>
      <c r="AG296" s="324"/>
      <c r="AH296" s="324"/>
      <c r="AI296" s="324"/>
      <c r="AJ296" s="324"/>
      <c r="AK296" s="324"/>
      <c r="AL296" s="324"/>
      <c r="AM296" s="324"/>
      <c r="AN296" s="324"/>
      <c r="AO296" s="324"/>
      <c r="AP296" s="324"/>
      <c r="AQ296" s="324"/>
      <c r="AR296" s="324"/>
      <c r="AS296" s="324"/>
      <c r="AT296" s="324"/>
      <c r="AU296" s="324"/>
      <c r="AV296" s="324"/>
      <c r="AW296" s="324"/>
      <c r="AX296" s="324"/>
      <c r="AY296" s="324"/>
      <c r="AZ296" s="324"/>
      <c r="BA296" s="324"/>
      <c r="BB296" s="324"/>
      <c r="BC296" s="324"/>
      <c r="BD296" s="324"/>
      <c r="BE296" s="324"/>
      <c r="BF296" s="324"/>
      <c r="BG296" s="324"/>
      <c r="BH296" s="324"/>
      <c r="BI296" s="324"/>
      <c r="BJ296" s="324"/>
      <c r="BK296" s="324"/>
      <c r="BL296" s="324"/>
      <c r="BM296" s="324"/>
      <c r="BN296" s="324"/>
      <c r="BO296" s="324"/>
      <c r="BP296" s="324"/>
      <c r="BQ296" s="324"/>
      <c r="BR296" s="324"/>
      <c r="BS296" s="324"/>
      <c r="BT296" s="324"/>
      <c r="BU296" s="324"/>
      <c r="BV296" s="324"/>
      <c r="BW296" s="324"/>
      <c r="BX296" s="324"/>
      <c r="BY296" s="324"/>
      <c r="BZ296" s="324"/>
      <c r="CA296" s="324"/>
      <c r="CB296" s="324"/>
      <c r="CC296" s="326"/>
      <c r="CD296" s="326"/>
      <c r="CE296" s="326"/>
      <c r="CF296" s="326"/>
      <c r="CG296" s="326"/>
      <c r="CH296" s="326"/>
      <c r="CI296" s="326"/>
      <c r="CJ296" s="326"/>
      <c r="CK296" s="326"/>
      <c r="CL296" s="326"/>
      <c r="CM296" s="326"/>
      <c r="CN296" s="326"/>
      <c r="CO296" s="326"/>
      <c r="CP296" s="326"/>
      <c r="CQ296" s="326"/>
      <c r="CR296" s="326"/>
      <c r="CS296" s="326"/>
      <c r="CT296" s="326"/>
      <c r="CU296" s="326"/>
      <c r="CV296" s="326"/>
      <c r="CW296" s="326"/>
      <c r="CX296" s="326"/>
      <c r="CY296" s="326"/>
      <c r="CZ296" s="326"/>
      <c r="DA296" s="326"/>
      <c r="DB296" s="326"/>
      <c r="DC296" s="326"/>
      <c r="DD296" s="326"/>
      <c r="DE296" s="326"/>
      <c r="DF296" s="326"/>
      <c r="DG296" s="326"/>
      <c r="DH296" s="326"/>
      <c r="DI296" s="326"/>
      <c r="DJ296" s="326"/>
      <c r="DK296" s="326"/>
      <c r="DL296" s="326"/>
      <c r="DM296" s="326"/>
      <c r="DN296" s="326"/>
      <c r="DO296" s="326"/>
      <c r="DP296" s="326"/>
      <c r="DQ296" s="326"/>
    </row>
    <row r="297" s="309" customFormat="1" customHeight="1" spans="3:121">
      <c r="C297" s="328"/>
      <c r="D297" s="329"/>
      <c r="E297" s="329"/>
      <c r="G297" s="330"/>
      <c r="H297" s="331"/>
      <c r="I297" s="398"/>
      <c r="J297" s="399"/>
      <c r="K297" s="322"/>
      <c r="L297" s="322"/>
      <c r="M297" s="323"/>
      <c r="N297" s="323"/>
      <c r="O297" s="322"/>
      <c r="P297" s="322"/>
      <c r="Q297" s="323"/>
      <c r="S297" s="324"/>
      <c r="T297" s="324"/>
      <c r="U297" s="324"/>
      <c r="V297" s="324"/>
      <c r="W297" s="324"/>
      <c r="X297" s="324"/>
      <c r="Y297" s="324"/>
      <c r="Z297" s="324"/>
      <c r="AA297" s="324"/>
      <c r="AB297" s="325"/>
      <c r="AC297" s="324"/>
      <c r="AD297" s="324"/>
      <c r="AE297" s="324"/>
      <c r="AF297" s="324"/>
      <c r="AG297" s="324"/>
      <c r="AH297" s="324"/>
      <c r="AI297" s="324"/>
      <c r="AJ297" s="324"/>
      <c r="AK297" s="324"/>
      <c r="AL297" s="324"/>
      <c r="AM297" s="324"/>
      <c r="AN297" s="324"/>
      <c r="AO297" s="324"/>
      <c r="AP297" s="324"/>
      <c r="AQ297" s="324"/>
      <c r="AR297" s="324"/>
      <c r="AS297" s="324"/>
      <c r="AT297" s="324"/>
      <c r="AU297" s="324"/>
      <c r="AV297" s="324"/>
      <c r="AW297" s="324"/>
      <c r="AX297" s="324"/>
      <c r="AY297" s="324"/>
      <c r="AZ297" s="324"/>
      <c r="BA297" s="324"/>
      <c r="BB297" s="324"/>
      <c r="BC297" s="324"/>
      <c r="BD297" s="324"/>
      <c r="BE297" s="324"/>
      <c r="BF297" s="324"/>
      <c r="BG297" s="324"/>
      <c r="BH297" s="324"/>
      <c r="BI297" s="324"/>
      <c r="BJ297" s="324"/>
      <c r="BK297" s="324"/>
      <c r="BL297" s="324"/>
      <c r="BM297" s="324"/>
      <c r="BN297" s="324"/>
      <c r="BO297" s="324"/>
      <c r="BP297" s="324"/>
      <c r="BQ297" s="324"/>
      <c r="BR297" s="324"/>
      <c r="BS297" s="324"/>
      <c r="BT297" s="324"/>
      <c r="BU297" s="324"/>
      <c r="BV297" s="324"/>
      <c r="BW297" s="324"/>
      <c r="BX297" s="324"/>
      <c r="BY297" s="324"/>
      <c r="BZ297" s="324"/>
      <c r="CA297" s="324"/>
      <c r="CB297" s="324"/>
      <c r="CC297" s="326"/>
      <c r="CD297" s="326"/>
      <c r="CE297" s="326"/>
      <c r="CF297" s="326"/>
      <c r="CG297" s="326"/>
      <c r="CH297" s="326"/>
      <c r="CI297" s="326"/>
      <c r="CJ297" s="326"/>
      <c r="CK297" s="326"/>
      <c r="CL297" s="326"/>
      <c r="CM297" s="326"/>
      <c r="CN297" s="326"/>
      <c r="CO297" s="326"/>
      <c r="CP297" s="326"/>
      <c r="CQ297" s="326"/>
      <c r="CR297" s="326"/>
      <c r="CS297" s="326"/>
      <c r="CT297" s="326"/>
      <c r="CU297" s="326"/>
      <c r="CV297" s="326"/>
      <c r="CW297" s="326"/>
      <c r="CX297" s="326"/>
      <c r="CY297" s="326"/>
      <c r="CZ297" s="326"/>
      <c r="DA297" s="326"/>
      <c r="DB297" s="326"/>
      <c r="DC297" s="326"/>
      <c r="DD297" s="326"/>
      <c r="DE297" s="326"/>
      <c r="DF297" s="326"/>
      <c r="DG297" s="326"/>
      <c r="DH297" s="326"/>
      <c r="DI297" s="326"/>
      <c r="DJ297" s="326"/>
      <c r="DK297" s="326"/>
      <c r="DL297" s="326"/>
      <c r="DM297" s="326"/>
      <c r="DN297" s="326"/>
      <c r="DO297" s="326"/>
      <c r="DP297" s="326"/>
      <c r="DQ297" s="326"/>
    </row>
    <row r="298" s="309" customFormat="1" customHeight="1" spans="3:121">
      <c r="C298" s="328"/>
      <c r="D298" s="329"/>
      <c r="E298" s="329"/>
      <c r="G298" s="330"/>
      <c r="H298" s="331"/>
      <c r="I298" s="398"/>
      <c r="J298" s="399"/>
      <c r="K298" s="322"/>
      <c r="L298" s="322"/>
      <c r="M298" s="323"/>
      <c r="N298" s="323"/>
      <c r="O298" s="322"/>
      <c r="P298" s="322"/>
      <c r="Q298" s="323"/>
      <c r="S298" s="324"/>
      <c r="T298" s="324"/>
      <c r="U298" s="324"/>
      <c r="V298" s="324"/>
      <c r="W298" s="324"/>
      <c r="X298" s="324"/>
      <c r="Y298" s="324"/>
      <c r="Z298" s="324"/>
      <c r="AA298" s="324"/>
      <c r="AB298" s="325"/>
      <c r="AC298" s="324"/>
      <c r="AD298" s="324"/>
      <c r="AE298" s="324"/>
      <c r="AF298" s="324"/>
      <c r="AG298" s="324"/>
      <c r="AH298" s="324"/>
      <c r="AI298" s="324"/>
      <c r="AJ298" s="324"/>
      <c r="AK298" s="324"/>
      <c r="AL298" s="324"/>
      <c r="AM298" s="324"/>
      <c r="AN298" s="324"/>
      <c r="AO298" s="324"/>
      <c r="AP298" s="324"/>
      <c r="AQ298" s="324"/>
      <c r="AR298" s="324"/>
      <c r="AS298" s="324"/>
      <c r="AT298" s="324"/>
      <c r="AU298" s="324"/>
      <c r="AV298" s="324"/>
      <c r="AW298" s="324"/>
      <c r="AX298" s="324"/>
      <c r="AY298" s="324"/>
      <c r="AZ298" s="324"/>
      <c r="BA298" s="324"/>
      <c r="BB298" s="324"/>
      <c r="BC298" s="324"/>
      <c r="BD298" s="324"/>
      <c r="BE298" s="324"/>
      <c r="BF298" s="324"/>
      <c r="BG298" s="324"/>
      <c r="BH298" s="324"/>
      <c r="BI298" s="324"/>
      <c r="BJ298" s="324"/>
      <c r="BK298" s="324"/>
      <c r="BL298" s="324"/>
      <c r="BM298" s="324"/>
      <c r="BN298" s="324"/>
      <c r="BO298" s="324"/>
      <c r="BP298" s="324"/>
      <c r="BQ298" s="324"/>
      <c r="BR298" s="324"/>
      <c r="BS298" s="324"/>
      <c r="BT298" s="324"/>
      <c r="BU298" s="324"/>
      <c r="BV298" s="324"/>
      <c r="BW298" s="324"/>
      <c r="BX298" s="324"/>
      <c r="BY298" s="324"/>
      <c r="BZ298" s="324"/>
      <c r="CA298" s="324"/>
      <c r="CB298" s="324"/>
      <c r="CC298" s="326"/>
      <c r="CD298" s="326"/>
      <c r="CE298" s="326"/>
      <c r="CF298" s="326"/>
      <c r="CG298" s="326"/>
      <c r="CH298" s="326"/>
      <c r="CI298" s="326"/>
      <c r="CJ298" s="326"/>
      <c r="CK298" s="326"/>
      <c r="CL298" s="326"/>
      <c r="CM298" s="326"/>
      <c r="CN298" s="326"/>
      <c r="CO298" s="326"/>
      <c r="CP298" s="326"/>
      <c r="CQ298" s="326"/>
      <c r="CR298" s="326"/>
      <c r="CS298" s="326"/>
      <c r="CT298" s="326"/>
      <c r="CU298" s="326"/>
      <c r="CV298" s="326"/>
      <c r="CW298" s="326"/>
      <c r="CX298" s="326"/>
      <c r="CY298" s="326"/>
      <c r="CZ298" s="326"/>
      <c r="DA298" s="326"/>
      <c r="DB298" s="326"/>
      <c r="DC298" s="326"/>
      <c r="DD298" s="326"/>
      <c r="DE298" s="326"/>
      <c r="DF298" s="326"/>
      <c r="DG298" s="326"/>
      <c r="DH298" s="326"/>
      <c r="DI298" s="326"/>
      <c r="DJ298" s="326"/>
      <c r="DK298" s="326"/>
      <c r="DL298" s="326"/>
      <c r="DM298" s="326"/>
      <c r="DN298" s="326"/>
      <c r="DO298" s="326"/>
      <c r="DP298" s="326"/>
      <c r="DQ298" s="326"/>
    </row>
    <row r="299" s="309" customFormat="1" customHeight="1" spans="3:121">
      <c r="C299" s="328"/>
      <c r="D299" s="329"/>
      <c r="E299" s="329"/>
      <c r="G299" s="330"/>
      <c r="H299" s="331"/>
      <c r="I299" s="398"/>
      <c r="J299" s="399"/>
      <c r="K299" s="322"/>
      <c r="L299" s="322"/>
      <c r="M299" s="323"/>
      <c r="N299" s="323"/>
      <c r="O299" s="322"/>
      <c r="P299" s="322"/>
      <c r="Q299" s="323"/>
      <c r="S299" s="324"/>
      <c r="T299" s="324"/>
      <c r="U299" s="324"/>
      <c r="V299" s="324"/>
      <c r="W299" s="324"/>
      <c r="X299" s="324"/>
      <c r="Y299" s="324"/>
      <c r="Z299" s="324"/>
      <c r="AA299" s="324"/>
      <c r="AB299" s="325"/>
      <c r="AC299" s="324"/>
      <c r="AD299" s="324"/>
      <c r="AE299" s="324"/>
      <c r="AF299" s="324"/>
      <c r="AG299" s="324"/>
      <c r="AH299" s="324"/>
      <c r="AI299" s="324"/>
      <c r="AJ299" s="324"/>
      <c r="AK299" s="324"/>
      <c r="AL299" s="324"/>
      <c r="AM299" s="324"/>
      <c r="AN299" s="324"/>
      <c r="AO299" s="324"/>
      <c r="AP299" s="324"/>
      <c r="AQ299" s="324"/>
      <c r="AR299" s="324"/>
      <c r="AS299" s="324"/>
      <c r="AT299" s="324"/>
      <c r="AU299" s="324"/>
      <c r="AV299" s="324"/>
      <c r="AW299" s="324"/>
      <c r="AX299" s="324"/>
      <c r="AY299" s="324"/>
      <c r="AZ299" s="324"/>
      <c r="BA299" s="324"/>
      <c r="BB299" s="324"/>
      <c r="BC299" s="324"/>
      <c r="BD299" s="324"/>
      <c r="BE299" s="324"/>
      <c r="BF299" s="324"/>
      <c r="BG299" s="324"/>
      <c r="BH299" s="324"/>
      <c r="BI299" s="324"/>
      <c r="BJ299" s="324"/>
      <c r="BK299" s="324"/>
      <c r="BL299" s="324"/>
      <c r="BM299" s="324"/>
      <c r="BN299" s="324"/>
      <c r="BO299" s="324"/>
      <c r="BP299" s="324"/>
      <c r="BQ299" s="324"/>
      <c r="BR299" s="324"/>
      <c r="BS299" s="324"/>
      <c r="BT299" s="324"/>
      <c r="BU299" s="324"/>
      <c r="BV299" s="324"/>
      <c r="BW299" s="324"/>
      <c r="BX299" s="324"/>
      <c r="BY299" s="324"/>
      <c r="BZ299" s="324"/>
      <c r="CA299" s="324"/>
      <c r="CB299" s="324"/>
      <c r="CC299" s="326"/>
      <c r="CD299" s="326"/>
      <c r="CE299" s="326"/>
      <c r="CF299" s="326"/>
      <c r="CG299" s="326"/>
      <c r="CH299" s="326"/>
      <c r="CI299" s="326"/>
      <c r="CJ299" s="326"/>
      <c r="CK299" s="326"/>
      <c r="CL299" s="326"/>
      <c r="CM299" s="326"/>
      <c r="CN299" s="326"/>
      <c r="CO299" s="326"/>
      <c r="CP299" s="326"/>
      <c r="CQ299" s="326"/>
      <c r="CR299" s="326"/>
      <c r="CS299" s="326"/>
      <c r="CT299" s="326"/>
      <c r="CU299" s="326"/>
      <c r="CV299" s="326"/>
      <c r="CW299" s="326"/>
      <c r="CX299" s="326"/>
      <c r="CY299" s="326"/>
      <c r="CZ299" s="326"/>
      <c r="DA299" s="326"/>
      <c r="DB299" s="326"/>
      <c r="DC299" s="326"/>
      <c r="DD299" s="326"/>
      <c r="DE299" s="326"/>
      <c r="DF299" s="326"/>
      <c r="DG299" s="326"/>
      <c r="DH299" s="326"/>
      <c r="DI299" s="326"/>
      <c r="DJ299" s="326"/>
      <c r="DK299" s="326"/>
      <c r="DL299" s="326"/>
      <c r="DM299" s="326"/>
      <c r="DN299" s="326"/>
      <c r="DO299" s="326"/>
      <c r="DP299" s="326"/>
      <c r="DQ299" s="326"/>
    </row>
    <row r="300" s="309" customFormat="1" customHeight="1" spans="3:121">
      <c r="C300" s="328"/>
      <c r="D300" s="329"/>
      <c r="E300" s="329"/>
      <c r="G300" s="330"/>
      <c r="H300" s="331"/>
      <c r="I300" s="398"/>
      <c r="J300" s="399"/>
      <c r="K300" s="322"/>
      <c r="L300" s="322"/>
      <c r="M300" s="323"/>
      <c r="N300" s="323"/>
      <c r="O300" s="322"/>
      <c r="P300" s="322"/>
      <c r="Q300" s="323"/>
      <c r="S300" s="324"/>
      <c r="T300" s="324"/>
      <c r="U300" s="324"/>
      <c r="V300" s="324"/>
      <c r="W300" s="324"/>
      <c r="X300" s="324"/>
      <c r="Y300" s="324"/>
      <c r="Z300" s="324"/>
      <c r="AA300" s="324"/>
      <c r="AB300" s="325"/>
      <c r="AC300" s="324"/>
      <c r="AD300" s="324"/>
      <c r="AE300" s="324"/>
      <c r="AF300" s="324"/>
      <c r="AG300" s="324"/>
      <c r="AH300" s="324"/>
      <c r="AI300" s="324"/>
      <c r="AJ300" s="324"/>
      <c r="AK300" s="324"/>
      <c r="AL300" s="324"/>
      <c r="AM300" s="324"/>
      <c r="AN300" s="324"/>
      <c r="AO300" s="324"/>
      <c r="AP300" s="324"/>
      <c r="AQ300" s="324"/>
      <c r="AR300" s="324"/>
      <c r="AS300" s="324"/>
      <c r="AT300" s="324"/>
      <c r="AU300" s="324"/>
      <c r="AV300" s="324"/>
      <c r="AW300" s="324"/>
      <c r="AX300" s="324"/>
      <c r="AY300" s="324"/>
      <c r="AZ300" s="324"/>
      <c r="BA300" s="324"/>
      <c r="BB300" s="324"/>
      <c r="BC300" s="324"/>
      <c r="BD300" s="324"/>
      <c r="BE300" s="324"/>
      <c r="BF300" s="324"/>
      <c r="BG300" s="324"/>
      <c r="BH300" s="324"/>
      <c r="BI300" s="324"/>
      <c r="BJ300" s="324"/>
      <c r="BK300" s="324"/>
      <c r="BL300" s="324"/>
      <c r="BM300" s="324"/>
      <c r="BN300" s="324"/>
      <c r="BO300" s="324"/>
      <c r="BP300" s="324"/>
      <c r="BQ300" s="324"/>
      <c r="BR300" s="324"/>
      <c r="BS300" s="324"/>
      <c r="BT300" s="324"/>
      <c r="BU300" s="324"/>
      <c r="BV300" s="324"/>
      <c r="BW300" s="324"/>
      <c r="BX300" s="324"/>
      <c r="BY300" s="324"/>
      <c r="BZ300" s="324"/>
      <c r="CA300" s="324"/>
      <c r="CB300" s="324"/>
      <c r="CC300" s="326"/>
      <c r="CD300" s="326"/>
      <c r="CE300" s="326"/>
      <c r="CF300" s="326"/>
      <c r="CG300" s="326"/>
      <c r="CH300" s="326"/>
      <c r="CI300" s="326"/>
      <c r="CJ300" s="326"/>
      <c r="CK300" s="326"/>
      <c r="CL300" s="326"/>
      <c r="CM300" s="326"/>
      <c r="CN300" s="326"/>
      <c r="CO300" s="326"/>
      <c r="CP300" s="326"/>
      <c r="CQ300" s="326"/>
      <c r="CR300" s="326"/>
      <c r="CS300" s="326"/>
      <c r="CT300" s="326"/>
      <c r="CU300" s="326"/>
      <c r="CV300" s="326"/>
      <c r="CW300" s="326"/>
      <c r="CX300" s="326"/>
      <c r="CY300" s="326"/>
      <c r="CZ300" s="326"/>
      <c r="DA300" s="326"/>
      <c r="DB300" s="326"/>
      <c r="DC300" s="326"/>
      <c r="DD300" s="326"/>
      <c r="DE300" s="326"/>
      <c r="DF300" s="326"/>
      <c r="DG300" s="326"/>
      <c r="DH300" s="326"/>
      <c r="DI300" s="326"/>
      <c r="DJ300" s="326"/>
      <c r="DK300" s="326"/>
      <c r="DL300" s="326"/>
      <c r="DM300" s="326"/>
      <c r="DN300" s="326"/>
      <c r="DO300" s="326"/>
      <c r="DP300" s="326"/>
      <c r="DQ300" s="326"/>
    </row>
    <row r="301" s="309" customFormat="1" customHeight="1" spans="3:121">
      <c r="C301" s="328"/>
      <c r="D301" s="329"/>
      <c r="E301" s="329"/>
      <c r="G301" s="330"/>
      <c r="H301" s="331"/>
      <c r="I301" s="398"/>
      <c r="J301" s="399"/>
      <c r="K301" s="322"/>
      <c r="L301" s="322"/>
      <c r="M301" s="323"/>
      <c r="N301" s="323"/>
      <c r="O301" s="322"/>
      <c r="P301" s="322"/>
      <c r="Q301" s="323"/>
      <c r="S301" s="324"/>
      <c r="T301" s="324"/>
      <c r="U301" s="324"/>
      <c r="V301" s="324"/>
      <c r="W301" s="324"/>
      <c r="X301" s="324"/>
      <c r="Y301" s="324"/>
      <c r="Z301" s="324"/>
      <c r="AA301" s="324"/>
      <c r="AB301" s="325"/>
      <c r="AC301" s="324"/>
      <c r="AD301" s="324"/>
      <c r="AE301" s="324"/>
      <c r="AF301" s="324"/>
      <c r="AG301" s="324"/>
      <c r="AH301" s="324"/>
      <c r="AI301" s="324"/>
      <c r="AJ301" s="324"/>
      <c r="AK301" s="324"/>
      <c r="AL301" s="324"/>
      <c r="AM301" s="324"/>
      <c r="AN301" s="324"/>
      <c r="AO301" s="324"/>
      <c r="AP301" s="324"/>
      <c r="AQ301" s="324"/>
      <c r="AR301" s="324"/>
      <c r="AS301" s="324"/>
      <c r="AT301" s="324"/>
      <c r="AU301" s="324"/>
      <c r="AV301" s="324"/>
      <c r="AW301" s="324"/>
      <c r="AX301" s="324"/>
      <c r="AY301" s="324"/>
      <c r="AZ301" s="324"/>
      <c r="BA301" s="324"/>
      <c r="BB301" s="324"/>
      <c r="BC301" s="324"/>
      <c r="BD301" s="324"/>
      <c r="BE301" s="324"/>
      <c r="BF301" s="324"/>
      <c r="BG301" s="324"/>
      <c r="BH301" s="324"/>
      <c r="BI301" s="324"/>
      <c r="BJ301" s="324"/>
      <c r="BK301" s="324"/>
      <c r="BL301" s="324"/>
      <c r="BM301" s="324"/>
      <c r="BN301" s="324"/>
      <c r="BO301" s="324"/>
      <c r="BP301" s="324"/>
      <c r="BQ301" s="324"/>
      <c r="BR301" s="324"/>
      <c r="BS301" s="324"/>
      <c r="BT301" s="324"/>
      <c r="BU301" s="324"/>
      <c r="BV301" s="324"/>
      <c r="BW301" s="324"/>
      <c r="BX301" s="324"/>
      <c r="BY301" s="324"/>
      <c r="BZ301" s="324"/>
      <c r="CA301" s="324"/>
      <c r="CB301" s="324"/>
      <c r="CC301" s="326"/>
      <c r="CD301" s="326"/>
      <c r="CE301" s="326"/>
      <c r="CF301" s="326"/>
      <c r="CG301" s="326"/>
      <c r="CH301" s="326"/>
      <c r="CI301" s="326"/>
      <c r="CJ301" s="326"/>
      <c r="CK301" s="326"/>
      <c r="CL301" s="326"/>
      <c r="CM301" s="326"/>
      <c r="CN301" s="326"/>
      <c r="CO301" s="326"/>
      <c r="CP301" s="326"/>
      <c r="CQ301" s="326"/>
      <c r="CR301" s="326"/>
      <c r="CS301" s="326"/>
      <c r="CT301" s="326"/>
      <c r="CU301" s="326"/>
      <c r="CV301" s="326"/>
      <c r="CW301" s="326"/>
      <c r="CX301" s="326"/>
      <c r="CY301" s="326"/>
      <c r="CZ301" s="326"/>
      <c r="DA301" s="326"/>
      <c r="DB301" s="326"/>
      <c r="DC301" s="326"/>
      <c r="DD301" s="326"/>
      <c r="DE301" s="326"/>
      <c r="DF301" s="326"/>
      <c r="DG301" s="326"/>
      <c r="DH301" s="326"/>
      <c r="DI301" s="326"/>
      <c r="DJ301" s="326"/>
      <c r="DK301" s="326"/>
      <c r="DL301" s="326"/>
      <c r="DM301" s="326"/>
      <c r="DN301" s="326"/>
      <c r="DO301" s="326"/>
      <c r="DP301" s="326"/>
      <c r="DQ301" s="326"/>
    </row>
    <row r="302" s="309" customFormat="1" customHeight="1" spans="3:121">
      <c r="C302" s="328"/>
      <c r="D302" s="329"/>
      <c r="E302" s="329"/>
      <c r="G302" s="330"/>
      <c r="H302" s="331"/>
      <c r="I302" s="398"/>
      <c r="J302" s="399"/>
      <c r="K302" s="322"/>
      <c r="L302" s="322"/>
      <c r="M302" s="323"/>
      <c r="N302" s="323"/>
      <c r="O302" s="322"/>
      <c r="P302" s="322"/>
      <c r="Q302" s="323"/>
      <c r="S302" s="324"/>
      <c r="T302" s="324"/>
      <c r="U302" s="324"/>
      <c r="V302" s="324"/>
      <c r="W302" s="324"/>
      <c r="X302" s="324"/>
      <c r="Y302" s="324"/>
      <c r="Z302" s="324"/>
      <c r="AA302" s="324"/>
      <c r="AB302" s="325"/>
      <c r="AC302" s="324"/>
      <c r="AD302" s="324"/>
      <c r="AE302" s="324"/>
      <c r="AF302" s="324"/>
      <c r="AG302" s="324"/>
      <c r="AH302" s="324"/>
      <c r="AI302" s="324"/>
      <c r="AJ302" s="324"/>
      <c r="AK302" s="324"/>
      <c r="AL302" s="324"/>
      <c r="AM302" s="324"/>
      <c r="AN302" s="324"/>
      <c r="AO302" s="324"/>
      <c r="AP302" s="324"/>
      <c r="AQ302" s="324"/>
      <c r="AR302" s="324"/>
      <c r="AS302" s="324"/>
      <c r="AT302" s="324"/>
      <c r="AU302" s="324"/>
      <c r="AV302" s="324"/>
      <c r="AW302" s="324"/>
      <c r="AX302" s="324"/>
      <c r="AY302" s="324"/>
      <c r="AZ302" s="324"/>
      <c r="BA302" s="324"/>
      <c r="BB302" s="324"/>
      <c r="BC302" s="324"/>
      <c r="BD302" s="324"/>
      <c r="BE302" s="324"/>
      <c r="BF302" s="324"/>
      <c r="BG302" s="324"/>
      <c r="BH302" s="324"/>
      <c r="BI302" s="324"/>
      <c r="BJ302" s="324"/>
      <c r="BK302" s="324"/>
      <c r="BL302" s="324"/>
      <c r="BM302" s="324"/>
      <c r="BN302" s="324"/>
      <c r="BO302" s="324"/>
      <c r="BP302" s="324"/>
      <c r="BQ302" s="324"/>
      <c r="BR302" s="324"/>
      <c r="BS302" s="324"/>
      <c r="BT302" s="324"/>
      <c r="BU302" s="324"/>
      <c r="BV302" s="324"/>
      <c r="BW302" s="324"/>
      <c r="BX302" s="324"/>
      <c r="BY302" s="324"/>
      <c r="BZ302" s="324"/>
      <c r="CA302" s="324"/>
      <c r="CB302" s="324"/>
      <c r="CC302" s="326"/>
      <c r="CD302" s="326"/>
      <c r="CE302" s="326"/>
      <c r="CF302" s="326"/>
      <c r="CG302" s="326"/>
      <c r="CH302" s="326"/>
      <c r="CI302" s="326"/>
      <c r="CJ302" s="326"/>
      <c r="CK302" s="326"/>
      <c r="CL302" s="326"/>
      <c r="CM302" s="326"/>
      <c r="CN302" s="326"/>
      <c r="CO302" s="326"/>
      <c r="CP302" s="326"/>
      <c r="CQ302" s="326"/>
      <c r="CR302" s="326"/>
      <c r="CS302" s="326"/>
      <c r="CT302" s="326"/>
      <c r="CU302" s="326"/>
      <c r="CV302" s="326"/>
      <c r="CW302" s="326"/>
      <c r="CX302" s="326"/>
      <c r="CY302" s="326"/>
      <c r="CZ302" s="326"/>
      <c r="DA302" s="326"/>
      <c r="DB302" s="326"/>
      <c r="DC302" s="326"/>
      <c r="DD302" s="326"/>
      <c r="DE302" s="326"/>
      <c r="DF302" s="326"/>
      <c r="DG302" s="326"/>
      <c r="DH302" s="326"/>
      <c r="DI302" s="326"/>
      <c r="DJ302" s="326"/>
      <c r="DK302" s="326"/>
      <c r="DL302" s="326"/>
      <c r="DM302" s="326"/>
      <c r="DN302" s="326"/>
      <c r="DO302" s="326"/>
      <c r="DP302" s="326"/>
      <c r="DQ302" s="326"/>
    </row>
    <row r="303" s="309" customFormat="1" customHeight="1" spans="3:121">
      <c r="C303" s="328"/>
      <c r="D303" s="329"/>
      <c r="E303" s="329"/>
      <c r="G303" s="330"/>
      <c r="H303" s="331"/>
      <c r="I303" s="398"/>
      <c r="J303" s="399"/>
      <c r="K303" s="322"/>
      <c r="L303" s="322"/>
      <c r="M303" s="323"/>
      <c r="N303" s="323"/>
      <c r="O303" s="322"/>
      <c r="P303" s="322"/>
      <c r="Q303" s="323"/>
      <c r="S303" s="324"/>
      <c r="T303" s="324"/>
      <c r="U303" s="324"/>
      <c r="V303" s="324"/>
      <c r="W303" s="324"/>
      <c r="X303" s="324"/>
      <c r="Y303" s="324"/>
      <c r="Z303" s="324"/>
      <c r="AA303" s="324"/>
      <c r="AB303" s="325"/>
      <c r="AC303" s="324"/>
      <c r="AD303" s="324"/>
      <c r="AE303" s="324"/>
      <c r="AF303" s="324"/>
      <c r="AG303" s="324"/>
      <c r="AH303" s="324"/>
      <c r="AI303" s="324"/>
      <c r="AJ303" s="324"/>
      <c r="AK303" s="324"/>
      <c r="AL303" s="324"/>
      <c r="AM303" s="324"/>
      <c r="AN303" s="324"/>
      <c r="AO303" s="324"/>
      <c r="AP303" s="324"/>
      <c r="AQ303" s="324"/>
      <c r="AR303" s="324"/>
      <c r="AS303" s="324"/>
      <c r="AT303" s="324"/>
      <c r="AU303" s="324"/>
      <c r="AV303" s="324"/>
      <c r="AW303" s="324"/>
      <c r="AX303" s="324"/>
      <c r="AY303" s="324"/>
      <c r="AZ303" s="324"/>
      <c r="BA303" s="324"/>
      <c r="BB303" s="324"/>
      <c r="BC303" s="324"/>
      <c r="BD303" s="324"/>
      <c r="BE303" s="324"/>
      <c r="BF303" s="324"/>
      <c r="BG303" s="324"/>
      <c r="BH303" s="324"/>
      <c r="BI303" s="324"/>
      <c r="BJ303" s="324"/>
      <c r="BK303" s="324"/>
      <c r="BL303" s="324"/>
      <c r="BM303" s="324"/>
      <c r="BN303" s="324"/>
      <c r="BO303" s="324"/>
      <c r="BP303" s="324"/>
      <c r="BQ303" s="324"/>
      <c r="BR303" s="324"/>
      <c r="BS303" s="324"/>
      <c r="BT303" s="324"/>
      <c r="BU303" s="324"/>
      <c r="BV303" s="324"/>
      <c r="BW303" s="324"/>
      <c r="BX303" s="324"/>
      <c r="BY303" s="324"/>
      <c r="BZ303" s="324"/>
      <c r="CA303" s="324"/>
      <c r="CB303" s="324"/>
      <c r="CC303" s="326"/>
      <c r="CD303" s="326"/>
      <c r="CE303" s="326"/>
      <c r="CF303" s="326"/>
      <c r="CG303" s="326"/>
      <c r="CH303" s="326"/>
      <c r="CI303" s="326"/>
      <c r="CJ303" s="326"/>
      <c r="CK303" s="326"/>
      <c r="CL303" s="326"/>
      <c r="CM303" s="326"/>
      <c r="CN303" s="326"/>
      <c r="CO303" s="326"/>
      <c r="CP303" s="326"/>
      <c r="CQ303" s="326"/>
      <c r="CR303" s="326"/>
      <c r="CS303" s="326"/>
      <c r="CT303" s="326"/>
      <c r="CU303" s="326"/>
      <c r="CV303" s="326"/>
      <c r="CW303" s="326"/>
      <c r="CX303" s="326"/>
      <c r="CY303" s="326"/>
      <c r="CZ303" s="326"/>
      <c r="DA303" s="326"/>
      <c r="DB303" s="326"/>
      <c r="DC303" s="326"/>
      <c r="DD303" s="326"/>
      <c r="DE303" s="326"/>
      <c r="DF303" s="326"/>
      <c r="DG303" s="326"/>
      <c r="DH303" s="326"/>
      <c r="DI303" s="326"/>
      <c r="DJ303" s="326"/>
      <c r="DK303" s="326"/>
      <c r="DL303" s="326"/>
      <c r="DM303" s="326"/>
      <c r="DN303" s="326"/>
      <c r="DO303" s="326"/>
      <c r="DP303" s="326"/>
      <c r="DQ303" s="326"/>
    </row>
    <row r="304" s="309" customFormat="1" customHeight="1" spans="3:121">
      <c r="C304" s="328"/>
      <c r="D304" s="329"/>
      <c r="E304" s="329"/>
      <c r="G304" s="330"/>
      <c r="H304" s="331"/>
      <c r="I304" s="398"/>
      <c r="J304" s="399"/>
      <c r="K304" s="322"/>
      <c r="L304" s="322"/>
      <c r="M304" s="323"/>
      <c r="N304" s="323"/>
      <c r="O304" s="322"/>
      <c r="P304" s="322"/>
      <c r="Q304" s="323"/>
      <c r="S304" s="324"/>
      <c r="T304" s="324"/>
      <c r="U304" s="324"/>
      <c r="V304" s="324"/>
      <c r="W304" s="324"/>
      <c r="X304" s="324"/>
      <c r="Y304" s="324"/>
      <c r="Z304" s="324"/>
      <c r="AA304" s="324"/>
      <c r="AB304" s="325"/>
      <c r="AC304" s="324"/>
      <c r="AD304" s="324"/>
      <c r="AE304" s="324"/>
      <c r="AF304" s="324"/>
      <c r="AG304" s="324"/>
      <c r="AH304" s="324"/>
      <c r="AI304" s="324"/>
      <c r="AJ304" s="324"/>
      <c r="AK304" s="324"/>
      <c r="AL304" s="324"/>
      <c r="AM304" s="324"/>
      <c r="AN304" s="324"/>
      <c r="AO304" s="324"/>
      <c r="AP304" s="324"/>
      <c r="AQ304" s="324"/>
      <c r="AR304" s="324"/>
      <c r="AS304" s="324"/>
      <c r="AT304" s="324"/>
      <c r="AU304" s="324"/>
      <c r="AV304" s="324"/>
      <c r="AW304" s="324"/>
      <c r="AX304" s="324"/>
      <c r="AY304" s="324"/>
      <c r="AZ304" s="324"/>
      <c r="BA304" s="324"/>
      <c r="BB304" s="324"/>
      <c r="BC304" s="324"/>
      <c r="BD304" s="324"/>
      <c r="BE304" s="324"/>
      <c r="BF304" s="324"/>
      <c r="BG304" s="324"/>
      <c r="BH304" s="324"/>
      <c r="BI304" s="324"/>
      <c r="BJ304" s="324"/>
      <c r="BK304" s="324"/>
      <c r="BL304" s="324"/>
      <c r="BM304" s="324"/>
      <c r="BN304" s="324"/>
      <c r="BO304" s="324"/>
      <c r="BP304" s="324"/>
      <c r="BQ304" s="324"/>
      <c r="BR304" s="324"/>
      <c r="BS304" s="324"/>
      <c r="BT304" s="324"/>
      <c r="BU304" s="324"/>
      <c r="BV304" s="324"/>
      <c r="BW304" s="324"/>
      <c r="BX304" s="324"/>
      <c r="BY304" s="324"/>
      <c r="BZ304" s="324"/>
      <c r="CA304" s="324"/>
      <c r="CB304" s="324"/>
      <c r="CC304" s="326"/>
      <c r="CD304" s="326"/>
      <c r="CE304" s="326"/>
      <c r="CF304" s="326"/>
      <c r="CG304" s="326"/>
      <c r="CH304" s="326"/>
      <c r="CI304" s="326"/>
      <c r="CJ304" s="326"/>
      <c r="CK304" s="326"/>
      <c r="CL304" s="326"/>
      <c r="CM304" s="326"/>
      <c r="CN304" s="326"/>
      <c r="CO304" s="326"/>
      <c r="CP304" s="326"/>
      <c r="CQ304" s="326"/>
      <c r="CR304" s="326"/>
      <c r="CS304" s="326"/>
      <c r="CT304" s="326"/>
      <c r="CU304" s="326"/>
      <c r="CV304" s="326"/>
      <c r="CW304" s="326"/>
      <c r="CX304" s="326"/>
      <c r="CY304" s="326"/>
      <c r="CZ304" s="326"/>
      <c r="DA304" s="326"/>
      <c r="DB304" s="326"/>
      <c r="DC304" s="326"/>
      <c r="DD304" s="326"/>
      <c r="DE304" s="326"/>
      <c r="DF304" s="326"/>
      <c r="DG304" s="326"/>
      <c r="DH304" s="326"/>
      <c r="DI304" s="326"/>
      <c r="DJ304" s="326"/>
      <c r="DK304" s="326"/>
      <c r="DL304" s="326"/>
      <c r="DM304" s="326"/>
      <c r="DN304" s="326"/>
      <c r="DO304" s="326"/>
      <c r="DP304" s="326"/>
      <c r="DQ304" s="326"/>
    </row>
    <row r="305" s="309" customFormat="1" customHeight="1" spans="3:121">
      <c r="C305" s="328"/>
      <c r="D305" s="329"/>
      <c r="E305" s="329"/>
      <c r="G305" s="330"/>
      <c r="H305" s="331"/>
      <c r="I305" s="398"/>
      <c r="J305" s="399"/>
      <c r="K305" s="322"/>
      <c r="L305" s="322"/>
      <c r="M305" s="323"/>
      <c r="N305" s="323"/>
      <c r="O305" s="322"/>
      <c r="P305" s="322"/>
      <c r="Q305" s="323"/>
      <c r="S305" s="324"/>
      <c r="T305" s="324"/>
      <c r="U305" s="324"/>
      <c r="V305" s="324"/>
      <c r="W305" s="324"/>
      <c r="X305" s="324"/>
      <c r="Y305" s="324"/>
      <c r="Z305" s="324"/>
      <c r="AA305" s="324"/>
      <c r="AB305" s="325"/>
      <c r="AC305" s="324"/>
      <c r="AD305" s="324"/>
      <c r="AE305" s="324"/>
      <c r="AF305" s="324"/>
      <c r="AG305" s="324"/>
      <c r="AH305" s="324"/>
      <c r="AI305" s="324"/>
      <c r="AJ305" s="324"/>
      <c r="AK305" s="324"/>
      <c r="AL305" s="324"/>
      <c r="AM305" s="324"/>
      <c r="AN305" s="324"/>
      <c r="AO305" s="324"/>
      <c r="AP305" s="324"/>
      <c r="AQ305" s="324"/>
      <c r="AR305" s="324"/>
      <c r="AS305" s="324"/>
      <c r="AT305" s="324"/>
      <c r="AU305" s="324"/>
      <c r="AV305" s="324"/>
      <c r="AW305" s="324"/>
      <c r="AX305" s="324"/>
      <c r="AY305" s="324"/>
      <c r="AZ305" s="324"/>
      <c r="BA305" s="324"/>
      <c r="BB305" s="324"/>
      <c r="BC305" s="324"/>
      <c r="BD305" s="324"/>
      <c r="BE305" s="324"/>
      <c r="BF305" s="324"/>
      <c r="BG305" s="324"/>
      <c r="BH305" s="324"/>
      <c r="BI305" s="324"/>
      <c r="BJ305" s="324"/>
      <c r="BK305" s="324"/>
      <c r="BL305" s="324"/>
      <c r="BM305" s="324"/>
      <c r="BN305" s="324"/>
      <c r="BO305" s="324"/>
      <c r="BP305" s="324"/>
      <c r="BQ305" s="324"/>
      <c r="BR305" s="324"/>
      <c r="BS305" s="324"/>
      <c r="BT305" s="324"/>
      <c r="BU305" s="324"/>
      <c r="BV305" s="324"/>
      <c r="BW305" s="324"/>
      <c r="BX305" s="324"/>
      <c r="BY305" s="324"/>
      <c r="BZ305" s="324"/>
      <c r="CA305" s="324"/>
      <c r="CB305" s="324"/>
      <c r="CC305" s="326"/>
      <c r="CD305" s="326"/>
      <c r="CE305" s="326"/>
      <c r="CF305" s="326"/>
      <c r="CG305" s="326"/>
      <c r="CH305" s="326"/>
      <c r="CI305" s="326"/>
      <c r="CJ305" s="326"/>
      <c r="CK305" s="326"/>
      <c r="CL305" s="326"/>
      <c r="CM305" s="326"/>
      <c r="CN305" s="326"/>
      <c r="CO305" s="326"/>
      <c r="CP305" s="326"/>
      <c r="CQ305" s="326"/>
      <c r="CR305" s="326"/>
      <c r="CS305" s="326"/>
      <c r="CT305" s="326"/>
      <c r="CU305" s="326"/>
      <c r="CV305" s="326"/>
      <c r="CW305" s="326"/>
      <c r="CX305" s="326"/>
      <c r="CY305" s="326"/>
      <c r="CZ305" s="326"/>
      <c r="DA305" s="326"/>
      <c r="DB305" s="326"/>
      <c r="DC305" s="326"/>
      <c r="DD305" s="326"/>
      <c r="DE305" s="326"/>
      <c r="DF305" s="326"/>
      <c r="DG305" s="326"/>
      <c r="DH305" s="326"/>
      <c r="DI305" s="326"/>
      <c r="DJ305" s="326"/>
      <c r="DK305" s="326"/>
      <c r="DL305" s="326"/>
      <c r="DM305" s="326"/>
      <c r="DN305" s="326"/>
      <c r="DO305" s="326"/>
      <c r="DP305" s="326"/>
      <c r="DQ305" s="326"/>
    </row>
    <row r="306" s="309" customFormat="1" customHeight="1" spans="3:121">
      <c r="C306" s="328"/>
      <c r="D306" s="329"/>
      <c r="E306" s="329"/>
      <c r="G306" s="330"/>
      <c r="H306" s="331"/>
      <c r="I306" s="398"/>
      <c r="J306" s="399"/>
      <c r="K306" s="322"/>
      <c r="L306" s="322"/>
      <c r="M306" s="323"/>
      <c r="N306" s="323"/>
      <c r="O306" s="322"/>
      <c r="P306" s="322"/>
      <c r="Q306" s="323"/>
      <c r="S306" s="324"/>
      <c r="T306" s="324"/>
      <c r="U306" s="324"/>
      <c r="V306" s="324"/>
      <c r="W306" s="324"/>
      <c r="X306" s="324"/>
      <c r="Y306" s="324"/>
      <c r="Z306" s="324"/>
      <c r="AA306" s="324"/>
      <c r="AB306" s="325"/>
      <c r="AC306" s="324"/>
      <c r="AD306" s="324"/>
      <c r="AE306" s="324"/>
      <c r="AF306" s="324"/>
      <c r="AG306" s="324"/>
      <c r="AH306" s="324"/>
      <c r="AI306" s="324"/>
      <c r="AJ306" s="324"/>
      <c r="AK306" s="324"/>
      <c r="AL306" s="324"/>
      <c r="AM306" s="324"/>
      <c r="AN306" s="324"/>
      <c r="AO306" s="324"/>
      <c r="AP306" s="324"/>
      <c r="AQ306" s="324"/>
      <c r="AR306" s="324"/>
      <c r="AS306" s="324"/>
      <c r="AT306" s="324"/>
      <c r="AU306" s="324"/>
      <c r="AV306" s="324"/>
      <c r="AW306" s="324"/>
      <c r="AX306" s="324"/>
      <c r="AY306" s="324"/>
      <c r="AZ306" s="324"/>
      <c r="BA306" s="324"/>
      <c r="BB306" s="324"/>
      <c r="BC306" s="324"/>
      <c r="BD306" s="324"/>
      <c r="BE306" s="324"/>
      <c r="BF306" s="324"/>
      <c r="BG306" s="324"/>
      <c r="BH306" s="324"/>
      <c r="BI306" s="324"/>
      <c r="BJ306" s="324"/>
      <c r="BK306" s="324"/>
      <c r="BL306" s="324"/>
      <c r="BM306" s="324"/>
      <c r="BN306" s="324"/>
      <c r="BO306" s="324"/>
      <c r="BP306" s="324"/>
      <c r="BQ306" s="324"/>
      <c r="BR306" s="324"/>
      <c r="BS306" s="324"/>
      <c r="BT306" s="324"/>
      <c r="BU306" s="324"/>
      <c r="BV306" s="324"/>
      <c r="BW306" s="324"/>
      <c r="BX306" s="324"/>
      <c r="BY306" s="324"/>
      <c r="BZ306" s="324"/>
      <c r="CA306" s="324"/>
      <c r="CB306" s="324"/>
      <c r="CC306" s="326"/>
      <c r="CD306" s="326"/>
      <c r="CE306" s="326"/>
      <c r="CF306" s="326"/>
      <c r="CG306" s="326"/>
      <c r="CH306" s="326"/>
      <c r="CI306" s="326"/>
      <c r="CJ306" s="326"/>
      <c r="CK306" s="326"/>
      <c r="CL306" s="326"/>
      <c r="CM306" s="326"/>
      <c r="CN306" s="326"/>
      <c r="CO306" s="326"/>
      <c r="CP306" s="326"/>
      <c r="CQ306" s="326"/>
      <c r="CR306" s="326"/>
      <c r="CS306" s="326"/>
      <c r="CT306" s="326"/>
      <c r="CU306" s="326"/>
      <c r="CV306" s="326"/>
      <c r="CW306" s="326"/>
      <c r="CX306" s="326"/>
      <c r="CY306" s="326"/>
      <c r="CZ306" s="326"/>
      <c r="DA306" s="326"/>
      <c r="DB306" s="326"/>
      <c r="DC306" s="326"/>
      <c r="DD306" s="326"/>
      <c r="DE306" s="326"/>
      <c r="DF306" s="326"/>
      <c r="DG306" s="326"/>
      <c r="DH306" s="326"/>
      <c r="DI306" s="326"/>
      <c r="DJ306" s="326"/>
      <c r="DK306" s="326"/>
      <c r="DL306" s="326"/>
      <c r="DM306" s="326"/>
      <c r="DN306" s="326"/>
      <c r="DO306" s="326"/>
      <c r="DP306" s="326"/>
      <c r="DQ306" s="326"/>
    </row>
    <row r="307" s="309" customFormat="1" customHeight="1" spans="3:121">
      <c r="C307" s="328"/>
      <c r="D307" s="329"/>
      <c r="E307" s="329"/>
      <c r="G307" s="330"/>
      <c r="H307" s="331"/>
      <c r="I307" s="398"/>
      <c r="J307" s="399"/>
      <c r="K307" s="322"/>
      <c r="L307" s="322"/>
      <c r="M307" s="323"/>
      <c r="N307" s="323"/>
      <c r="O307" s="322"/>
      <c r="P307" s="322"/>
      <c r="Q307" s="323"/>
      <c r="S307" s="324"/>
      <c r="T307" s="324"/>
      <c r="U307" s="324"/>
      <c r="V307" s="324"/>
      <c r="W307" s="324"/>
      <c r="X307" s="324"/>
      <c r="Y307" s="324"/>
      <c r="Z307" s="324"/>
      <c r="AA307" s="324"/>
      <c r="AB307" s="325"/>
      <c r="AC307" s="324"/>
      <c r="AD307" s="324"/>
      <c r="AE307" s="324"/>
      <c r="AF307" s="324"/>
      <c r="AG307" s="324"/>
      <c r="AH307" s="324"/>
      <c r="AI307" s="324"/>
      <c r="AJ307" s="324"/>
      <c r="AK307" s="324"/>
      <c r="AL307" s="324"/>
      <c r="AM307" s="324"/>
      <c r="AN307" s="324"/>
      <c r="AO307" s="324"/>
      <c r="AP307" s="324"/>
      <c r="AQ307" s="324"/>
      <c r="AR307" s="324"/>
      <c r="AS307" s="324"/>
      <c r="AT307" s="324"/>
      <c r="AU307" s="324"/>
      <c r="AV307" s="324"/>
      <c r="AW307" s="324"/>
      <c r="AX307" s="324"/>
      <c r="AY307" s="324"/>
      <c r="AZ307" s="324"/>
      <c r="BA307" s="324"/>
      <c r="BB307" s="324"/>
      <c r="BC307" s="324"/>
      <c r="BD307" s="324"/>
      <c r="BE307" s="324"/>
      <c r="BF307" s="324"/>
      <c r="BG307" s="324"/>
      <c r="BH307" s="324"/>
      <c r="BI307" s="324"/>
      <c r="BJ307" s="324"/>
      <c r="BK307" s="324"/>
      <c r="BL307" s="324"/>
      <c r="BM307" s="324"/>
      <c r="BN307" s="324"/>
      <c r="BO307" s="324"/>
      <c r="BP307" s="324"/>
      <c r="BQ307" s="324"/>
      <c r="BR307" s="324"/>
      <c r="BS307" s="324"/>
      <c r="BT307" s="324"/>
      <c r="BU307" s="324"/>
      <c r="BV307" s="324"/>
      <c r="BW307" s="324"/>
      <c r="BX307" s="324"/>
      <c r="BY307" s="324"/>
      <c r="BZ307" s="324"/>
      <c r="CA307" s="324"/>
      <c r="CB307" s="324"/>
      <c r="CC307" s="326"/>
      <c r="CD307" s="326"/>
      <c r="CE307" s="326"/>
      <c r="CF307" s="326"/>
      <c r="CG307" s="326"/>
      <c r="CH307" s="326"/>
      <c r="CI307" s="326"/>
      <c r="CJ307" s="326"/>
      <c r="CK307" s="326"/>
      <c r="CL307" s="326"/>
      <c r="CM307" s="326"/>
      <c r="CN307" s="326"/>
      <c r="CO307" s="326"/>
      <c r="CP307" s="326"/>
      <c r="CQ307" s="326"/>
      <c r="CR307" s="326"/>
      <c r="CS307" s="326"/>
      <c r="CT307" s="326"/>
      <c r="CU307" s="326"/>
      <c r="CV307" s="326"/>
      <c r="CW307" s="326"/>
      <c r="CX307" s="326"/>
      <c r="CY307" s="326"/>
      <c r="CZ307" s="326"/>
      <c r="DA307" s="326"/>
      <c r="DB307" s="326"/>
      <c r="DC307" s="326"/>
      <c r="DD307" s="326"/>
      <c r="DE307" s="326"/>
      <c r="DF307" s="326"/>
      <c r="DG307" s="326"/>
      <c r="DH307" s="326"/>
      <c r="DI307" s="326"/>
      <c r="DJ307" s="326"/>
      <c r="DK307" s="326"/>
      <c r="DL307" s="326"/>
      <c r="DM307" s="326"/>
      <c r="DN307" s="326"/>
      <c r="DO307" s="326"/>
      <c r="DP307" s="326"/>
      <c r="DQ307" s="326"/>
    </row>
    <row r="308" s="309" customFormat="1" customHeight="1" spans="3:121">
      <c r="C308" s="328"/>
      <c r="D308" s="329"/>
      <c r="E308" s="329"/>
      <c r="G308" s="330"/>
      <c r="H308" s="331"/>
      <c r="I308" s="398"/>
      <c r="J308" s="399"/>
      <c r="K308" s="322"/>
      <c r="L308" s="322"/>
      <c r="M308" s="323"/>
      <c r="N308" s="323"/>
      <c r="O308" s="322"/>
      <c r="P308" s="322"/>
      <c r="Q308" s="323"/>
      <c r="S308" s="324"/>
      <c r="T308" s="324"/>
      <c r="U308" s="324"/>
      <c r="V308" s="324"/>
      <c r="W308" s="324"/>
      <c r="X308" s="324"/>
      <c r="Y308" s="324"/>
      <c r="Z308" s="324"/>
      <c r="AA308" s="324"/>
      <c r="AB308" s="325"/>
      <c r="AC308" s="324"/>
      <c r="AD308" s="324"/>
      <c r="AE308" s="324"/>
      <c r="AF308" s="324"/>
      <c r="AG308" s="324"/>
      <c r="AH308" s="324"/>
      <c r="AI308" s="324"/>
      <c r="AJ308" s="324"/>
      <c r="AK308" s="324"/>
      <c r="AL308" s="324"/>
      <c r="AM308" s="324"/>
      <c r="AN308" s="324"/>
      <c r="AO308" s="324"/>
      <c r="AP308" s="324"/>
      <c r="AQ308" s="324"/>
      <c r="AR308" s="324"/>
      <c r="AS308" s="324"/>
      <c r="AT308" s="324"/>
      <c r="AU308" s="324"/>
      <c r="AV308" s="324"/>
      <c r="AW308" s="324"/>
      <c r="AX308" s="324"/>
      <c r="AY308" s="324"/>
      <c r="AZ308" s="324"/>
      <c r="BA308" s="324"/>
      <c r="BB308" s="324"/>
      <c r="BC308" s="324"/>
      <c r="BD308" s="324"/>
      <c r="BE308" s="324"/>
      <c r="BF308" s="324"/>
      <c r="BG308" s="324"/>
      <c r="BH308" s="324"/>
      <c r="BI308" s="324"/>
      <c r="BJ308" s="324"/>
      <c r="BK308" s="324"/>
      <c r="BL308" s="324"/>
      <c r="BM308" s="324"/>
      <c r="BN308" s="324"/>
      <c r="BO308" s="324"/>
      <c r="BP308" s="324"/>
      <c r="BQ308" s="324"/>
      <c r="BR308" s="324"/>
      <c r="BS308" s="324"/>
      <c r="BT308" s="324"/>
      <c r="BU308" s="324"/>
      <c r="BV308" s="324"/>
      <c r="BW308" s="324"/>
      <c r="BX308" s="324"/>
      <c r="BY308" s="324"/>
      <c r="BZ308" s="324"/>
      <c r="CA308" s="324"/>
      <c r="CB308" s="324"/>
      <c r="CC308" s="326"/>
      <c r="CD308" s="326"/>
      <c r="CE308" s="326"/>
      <c r="CF308" s="326"/>
      <c r="CG308" s="326"/>
      <c r="CH308" s="326"/>
      <c r="CI308" s="326"/>
      <c r="CJ308" s="326"/>
      <c r="CK308" s="326"/>
      <c r="CL308" s="326"/>
      <c r="CM308" s="326"/>
      <c r="CN308" s="326"/>
      <c r="CO308" s="326"/>
      <c r="CP308" s="326"/>
      <c r="CQ308" s="326"/>
      <c r="CR308" s="326"/>
      <c r="CS308" s="326"/>
      <c r="CT308" s="326"/>
      <c r="CU308" s="326"/>
      <c r="CV308" s="326"/>
      <c r="CW308" s="326"/>
      <c r="CX308" s="326"/>
      <c r="CY308" s="326"/>
      <c r="CZ308" s="326"/>
      <c r="DA308" s="326"/>
      <c r="DB308" s="326"/>
      <c r="DC308" s="326"/>
      <c r="DD308" s="326"/>
      <c r="DE308" s="326"/>
      <c r="DF308" s="326"/>
      <c r="DG308" s="326"/>
      <c r="DH308" s="326"/>
      <c r="DI308" s="326"/>
      <c r="DJ308" s="326"/>
      <c r="DK308" s="326"/>
      <c r="DL308" s="326"/>
      <c r="DM308" s="326"/>
      <c r="DN308" s="326"/>
      <c r="DO308" s="326"/>
      <c r="DP308" s="326"/>
      <c r="DQ308" s="326"/>
    </row>
    <row r="309" s="309" customFormat="1" customHeight="1" spans="3:121">
      <c r="C309" s="328"/>
      <c r="D309" s="329"/>
      <c r="E309" s="329"/>
      <c r="G309" s="330"/>
      <c r="H309" s="331"/>
      <c r="I309" s="398"/>
      <c r="J309" s="399"/>
      <c r="K309" s="322"/>
      <c r="L309" s="322"/>
      <c r="M309" s="323"/>
      <c r="N309" s="323"/>
      <c r="O309" s="322"/>
      <c r="P309" s="322"/>
      <c r="Q309" s="323"/>
      <c r="S309" s="324"/>
      <c r="T309" s="324"/>
      <c r="U309" s="324"/>
      <c r="V309" s="324"/>
      <c r="W309" s="324"/>
      <c r="X309" s="324"/>
      <c r="Y309" s="324"/>
      <c r="Z309" s="324"/>
      <c r="AA309" s="324"/>
      <c r="AB309" s="325"/>
      <c r="AC309" s="324"/>
      <c r="AD309" s="324"/>
      <c r="AE309" s="324"/>
      <c r="AF309" s="324"/>
      <c r="AG309" s="324"/>
      <c r="AH309" s="324"/>
      <c r="AI309" s="324"/>
      <c r="AJ309" s="324"/>
      <c r="AK309" s="324"/>
      <c r="AL309" s="324"/>
      <c r="AM309" s="324"/>
      <c r="AN309" s="324"/>
      <c r="AO309" s="324"/>
      <c r="AP309" s="324"/>
      <c r="AQ309" s="324"/>
      <c r="AR309" s="324"/>
      <c r="AS309" s="324"/>
      <c r="AT309" s="324"/>
      <c r="AU309" s="324"/>
      <c r="AV309" s="324"/>
      <c r="AW309" s="324"/>
      <c r="AX309" s="324"/>
      <c r="AY309" s="324"/>
      <c r="AZ309" s="324"/>
      <c r="BA309" s="324"/>
      <c r="BB309" s="324"/>
      <c r="BC309" s="324"/>
      <c r="BD309" s="324"/>
      <c r="BE309" s="324"/>
      <c r="BF309" s="324"/>
      <c r="BG309" s="324"/>
      <c r="BH309" s="324"/>
      <c r="BI309" s="324"/>
      <c r="BJ309" s="324"/>
      <c r="BK309" s="324"/>
      <c r="BL309" s="324"/>
      <c r="BM309" s="324"/>
      <c r="BN309" s="324"/>
      <c r="BO309" s="324"/>
      <c r="BP309" s="324"/>
      <c r="BQ309" s="324"/>
      <c r="BR309" s="324"/>
      <c r="BS309" s="324"/>
      <c r="BT309" s="324"/>
      <c r="BU309" s="324"/>
      <c r="BV309" s="324"/>
      <c r="BW309" s="324"/>
      <c r="BX309" s="324"/>
      <c r="BY309" s="324"/>
      <c r="BZ309" s="324"/>
      <c r="CA309" s="324"/>
      <c r="CB309" s="324"/>
      <c r="CC309" s="326"/>
      <c r="CD309" s="326"/>
      <c r="CE309" s="326"/>
      <c r="CF309" s="326"/>
      <c r="CG309" s="326"/>
      <c r="CH309" s="326"/>
      <c r="CI309" s="326"/>
      <c r="CJ309" s="326"/>
      <c r="CK309" s="326"/>
      <c r="CL309" s="326"/>
      <c r="CM309" s="326"/>
      <c r="CN309" s="326"/>
      <c r="CO309" s="326"/>
      <c r="CP309" s="326"/>
      <c r="CQ309" s="326"/>
      <c r="CR309" s="326"/>
      <c r="CS309" s="326"/>
      <c r="CT309" s="326"/>
      <c r="CU309" s="326"/>
      <c r="CV309" s="326"/>
      <c r="CW309" s="326"/>
      <c r="CX309" s="326"/>
      <c r="CY309" s="326"/>
      <c r="CZ309" s="326"/>
      <c r="DA309" s="326"/>
      <c r="DB309" s="326"/>
      <c r="DC309" s="326"/>
      <c r="DD309" s="326"/>
      <c r="DE309" s="326"/>
      <c r="DF309" s="326"/>
      <c r="DG309" s="326"/>
      <c r="DH309" s="326"/>
      <c r="DI309" s="326"/>
      <c r="DJ309" s="326"/>
      <c r="DK309" s="326"/>
      <c r="DL309" s="326"/>
      <c r="DM309" s="326"/>
      <c r="DN309" s="326"/>
      <c r="DO309" s="326"/>
      <c r="DP309" s="326"/>
      <c r="DQ309" s="326"/>
    </row>
    <row r="310" s="309" customFormat="1" customHeight="1" spans="3:121">
      <c r="C310" s="328"/>
      <c r="D310" s="329"/>
      <c r="E310" s="329"/>
      <c r="G310" s="330"/>
      <c r="H310" s="331"/>
      <c r="I310" s="398"/>
      <c r="J310" s="399"/>
      <c r="K310" s="322"/>
      <c r="L310" s="322"/>
      <c r="M310" s="323"/>
      <c r="N310" s="323"/>
      <c r="O310" s="322"/>
      <c r="P310" s="322"/>
      <c r="Q310" s="323"/>
      <c r="S310" s="324"/>
      <c r="T310" s="324"/>
      <c r="U310" s="324"/>
      <c r="V310" s="324"/>
      <c r="W310" s="324"/>
      <c r="X310" s="324"/>
      <c r="Y310" s="324"/>
      <c r="Z310" s="324"/>
      <c r="AA310" s="324"/>
      <c r="AB310" s="325"/>
      <c r="AC310" s="324"/>
      <c r="AD310" s="324"/>
      <c r="AE310" s="324"/>
      <c r="AF310" s="324"/>
      <c r="AG310" s="324"/>
      <c r="AH310" s="324"/>
      <c r="AI310" s="324"/>
      <c r="AJ310" s="324"/>
      <c r="AK310" s="324"/>
      <c r="AL310" s="324"/>
      <c r="AM310" s="324"/>
      <c r="AN310" s="324"/>
      <c r="AO310" s="324"/>
      <c r="AP310" s="324"/>
      <c r="AQ310" s="324"/>
      <c r="AR310" s="324"/>
      <c r="AS310" s="324"/>
      <c r="AT310" s="324"/>
      <c r="AU310" s="324"/>
      <c r="AV310" s="324"/>
      <c r="AW310" s="324"/>
      <c r="AX310" s="324"/>
      <c r="AY310" s="324"/>
      <c r="AZ310" s="324"/>
      <c r="BA310" s="324"/>
      <c r="BB310" s="324"/>
      <c r="BC310" s="324"/>
      <c r="BD310" s="324"/>
      <c r="BE310" s="324"/>
      <c r="BF310" s="324"/>
      <c r="BG310" s="324"/>
      <c r="BH310" s="324"/>
      <c r="BI310" s="324"/>
      <c r="BJ310" s="324"/>
      <c r="BK310" s="324"/>
      <c r="BL310" s="324"/>
      <c r="BM310" s="324"/>
      <c r="BN310" s="324"/>
      <c r="BO310" s="324"/>
      <c r="BP310" s="324"/>
      <c r="BQ310" s="324"/>
      <c r="BR310" s="324"/>
      <c r="BS310" s="324"/>
      <c r="BT310" s="324"/>
      <c r="BU310" s="324"/>
      <c r="BV310" s="324"/>
      <c r="BW310" s="324"/>
      <c r="BX310" s="324"/>
      <c r="BY310" s="324"/>
      <c r="BZ310" s="324"/>
      <c r="CA310" s="324"/>
      <c r="CB310" s="324"/>
      <c r="CC310" s="326"/>
      <c r="CD310" s="326"/>
      <c r="CE310" s="326"/>
      <c r="CF310" s="326"/>
      <c r="CG310" s="326"/>
      <c r="CH310" s="326"/>
      <c r="CI310" s="326"/>
      <c r="CJ310" s="326"/>
      <c r="CK310" s="326"/>
      <c r="CL310" s="326"/>
      <c r="CM310" s="326"/>
      <c r="CN310" s="326"/>
      <c r="CO310" s="326"/>
      <c r="CP310" s="326"/>
      <c r="CQ310" s="326"/>
      <c r="CR310" s="326"/>
      <c r="CS310" s="326"/>
      <c r="CT310" s="326"/>
      <c r="CU310" s="326"/>
      <c r="CV310" s="326"/>
      <c r="CW310" s="326"/>
      <c r="CX310" s="326"/>
      <c r="CY310" s="326"/>
      <c r="CZ310" s="326"/>
      <c r="DA310" s="326"/>
      <c r="DB310" s="326"/>
      <c r="DC310" s="326"/>
      <c r="DD310" s="326"/>
      <c r="DE310" s="326"/>
      <c r="DF310" s="326"/>
      <c r="DG310" s="326"/>
      <c r="DH310" s="326"/>
      <c r="DI310" s="326"/>
      <c r="DJ310" s="326"/>
      <c r="DK310" s="326"/>
      <c r="DL310" s="326"/>
      <c r="DM310" s="326"/>
      <c r="DN310" s="326"/>
      <c r="DO310" s="326"/>
      <c r="DP310" s="326"/>
      <c r="DQ310" s="326"/>
    </row>
    <row r="311" s="309" customFormat="1" customHeight="1" spans="3:121">
      <c r="C311" s="328"/>
      <c r="D311" s="329"/>
      <c r="E311" s="329"/>
      <c r="G311" s="330"/>
      <c r="H311" s="331"/>
      <c r="I311" s="398"/>
      <c r="J311" s="399"/>
      <c r="K311" s="322"/>
      <c r="L311" s="322"/>
      <c r="M311" s="323"/>
      <c r="N311" s="323"/>
      <c r="O311" s="322"/>
      <c r="P311" s="322"/>
      <c r="Q311" s="323"/>
      <c r="S311" s="324"/>
      <c r="T311" s="324"/>
      <c r="U311" s="324"/>
      <c r="V311" s="324"/>
      <c r="W311" s="324"/>
      <c r="X311" s="324"/>
      <c r="Y311" s="324"/>
      <c r="Z311" s="324"/>
      <c r="AA311" s="324"/>
      <c r="AB311" s="325"/>
      <c r="AC311" s="324"/>
      <c r="AD311" s="324"/>
      <c r="AE311" s="324"/>
      <c r="AF311" s="324"/>
      <c r="AG311" s="324"/>
      <c r="AH311" s="324"/>
      <c r="AI311" s="324"/>
      <c r="AJ311" s="324"/>
      <c r="AK311" s="324"/>
      <c r="AL311" s="324"/>
      <c r="AM311" s="324"/>
      <c r="AN311" s="324"/>
      <c r="AO311" s="324"/>
      <c r="AP311" s="324"/>
      <c r="AQ311" s="324"/>
      <c r="AR311" s="324"/>
      <c r="AS311" s="324"/>
      <c r="AT311" s="324"/>
      <c r="AU311" s="324"/>
      <c r="AV311" s="324"/>
      <c r="AW311" s="324"/>
      <c r="AX311" s="324"/>
      <c r="AY311" s="324"/>
      <c r="AZ311" s="324"/>
      <c r="BA311" s="324"/>
      <c r="BB311" s="324"/>
      <c r="BC311" s="324"/>
      <c r="BD311" s="324"/>
      <c r="BE311" s="324"/>
      <c r="BF311" s="324"/>
      <c r="BG311" s="324"/>
      <c r="BH311" s="324"/>
      <c r="BI311" s="324"/>
      <c r="BJ311" s="324"/>
      <c r="BK311" s="324"/>
      <c r="BL311" s="324"/>
      <c r="BM311" s="324"/>
      <c r="BN311" s="324"/>
      <c r="BO311" s="324"/>
      <c r="BP311" s="324"/>
      <c r="BQ311" s="324"/>
      <c r="BR311" s="324"/>
      <c r="BS311" s="324"/>
      <c r="BT311" s="324"/>
      <c r="BU311" s="324"/>
      <c r="BV311" s="324"/>
      <c r="BW311" s="324"/>
      <c r="BX311" s="324"/>
      <c r="BY311" s="324"/>
      <c r="BZ311" s="324"/>
      <c r="CA311" s="324"/>
      <c r="CB311" s="324"/>
      <c r="CC311" s="326"/>
      <c r="CD311" s="326"/>
      <c r="CE311" s="326"/>
      <c r="CF311" s="326"/>
      <c r="CG311" s="326"/>
      <c r="CH311" s="326"/>
      <c r="CI311" s="326"/>
      <c r="CJ311" s="326"/>
      <c r="CK311" s="326"/>
      <c r="CL311" s="326"/>
      <c r="CM311" s="326"/>
      <c r="CN311" s="326"/>
      <c r="CO311" s="326"/>
      <c r="CP311" s="326"/>
      <c r="CQ311" s="326"/>
      <c r="CR311" s="326"/>
      <c r="CS311" s="326"/>
      <c r="CT311" s="326"/>
      <c r="CU311" s="326"/>
      <c r="CV311" s="326"/>
      <c r="CW311" s="326"/>
      <c r="CX311" s="326"/>
      <c r="CY311" s="326"/>
      <c r="CZ311" s="326"/>
      <c r="DA311" s="326"/>
      <c r="DB311" s="326"/>
      <c r="DC311" s="326"/>
      <c r="DD311" s="326"/>
      <c r="DE311" s="326"/>
      <c r="DF311" s="326"/>
      <c r="DG311" s="326"/>
      <c r="DH311" s="326"/>
      <c r="DI311" s="326"/>
      <c r="DJ311" s="326"/>
      <c r="DK311" s="326"/>
      <c r="DL311" s="326"/>
      <c r="DM311" s="326"/>
      <c r="DN311" s="326"/>
      <c r="DO311" s="326"/>
      <c r="DP311" s="326"/>
      <c r="DQ311" s="326"/>
    </row>
    <row r="312" s="309" customFormat="1" customHeight="1" spans="3:121">
      <c r="C312" s="328"/>
      <c r="D312" s="329"/>
      <c r="E312" s="329"/>
      <c r="G312" s="330"/>
      <c r="H312" s="331"/>
      <c r="I312" s="398"/>
      <c r="J312" s="399"/>
      <c r="K312" s="322"/>
      <c r="L312" s="322"/>
      <c r="M312" s="323"/>
      <c r="N312" s="323"/>
      <c r="O312" s="322"/>
      <c r="P312" s="322"/>
      <c r="Q312" s="323"/>
      <c r="S312" s="324"/>
      <c r="T312" s="324"/>
      <c r="U312" s="324"/>
      <c r="V312" s="324"/>
      <c r="W312" s="324"/>
      <c r="X312" s="324"/>
      <c r="Y312" s="324"/>
      <c r="Z312" s="324"/>
      <c r="AA312" s="324"/>
      <c r="AB312" s="325"/>
      <c r="AC312" s="324"/>
      <c r="AD312" s="324"/>
      <c r="AE312" s="324"/>
      <c r="AF312" s="324"/>
      <c r="AG312" s="324"/>
      <c r="AH312" s="324"/>
      <c r="AI312" s="324"/>
      <c r="AJ312" s="324"/>
      <c r="AK312" s="324"/>
      <c r="AL312" s="324"/>
      <c r="AM312" s="324"/>
      <c r="AN312" s="324"/>
      <c r="AO312" s="324"/>
      <c r="AP312" s="324"/>
      <c r="AQ312" s="324"/>
      <c r="AR312" s="324"/>
      <c r="AS312" s="324"/>
      <c r="AT312" s="324"/>
      <c r="AU312" s="324"/>
      <c r="AV312" s="324"/>
      <c r="AW312" s="324"/>
      <c r="AX312" s="324"/>
      <c r="AY312" s="324"/>
      <c r="AZ312" s="324"/>
      <c r="BA312" s="324"/>
      <c r="BB312" s="324"/>
      <c r="BC312" s="324"/>
      <c r="BD312" s="324"/>
      <c r="BE312" s="324"/>
      <c r="BF312" s="324"/>
      <c r="BG312" s="324"/>
      <c r="BH312" s="324"/>
      <c r="BI312" s="324"/>
      <c r="BJ312" s="324"/>
      <c r="BK312" s="324"/>
      <c r="BL312" s="324"/>
      <c r="BM312" s="324"/>
      <c r="BN312" s="324"/>
      <c r="BO312" s="324"/>
      <c r="BP312" s="324"/>
      <c r="BQ312" s="324"/>
      <c r="BR312" s="324"/>
      <c r="BS312" s="324"/>
      <c r="BT312" s="324"/>
      <c r="BU312" s="324"/>
      <c r="BV312" s="324"/>
      <c r="BW312" s="324"/>
      <c r="BX312" s="324"/>
      <c r="BY312" s="324"/>
      <c r="BZ312" s="324"/>
      <c r="CA312" s="324"/>
      <c r="CB312" s="324"/>
      <c r="CC312" s="326"/>
      <c r="CD312" s="326"/>
      <c r="CE312" s="326"/>
      <c r="CF312" s="326"/>
      <c r="CG312" s="326"/>
      <c r="CH312" s="326"/>
      <c r="CI312" s="326"/>
      <c r="CJ312" s="326"/>
      <c r="CK312" s="326"/>
      <c r="CL312" s="326"/>
      <c r="CM312" s="326"/>
      <c r="CN312" s="326"/>
      <c r="CO312" s="326"/>
      <c r="CP312" s="326"/>
      <c r="CQ312" s="326"/>
      <c r="CR312" s="326"/>
      <c r="CS312" s="326"/>
      <c r="CT312" s="326"/>
      <c r="CU312" s="326"/>
      <c r="CV312" s="326"/>
      <c r="CW312" s="326"/>
      <c r="CX312" s="326"/>
      <c r="CY312" s="326"/>
      <c r="CZ312" s="326"/>
      <c r="DA312" s="326"/>
      <c r="DB312" s="326"/>
      <c r="DC312" s="326"/>
      <c r="DD312" s="326"/>
      <c r="DE312" s="326"/>
      <c r="DF312" s="326"/>
      <c r="DG312" s="326"/>
      <c r="DH312" s="326"/>
      <c r="DI312" s="326"/>
      <c r="DJ312" s="326"/>
      <c r="DK312" s="326"/>
      <c r="DL312" s="326"/>
      <c r="DM312" s="326"/>
      <c r="DN312" s="326"/>
      <c r="DO312" s="326"/>
      <c r="DP312" s="326"/>
      <c r="DQ312" s="326"/>
    </row>
    <row r="313" s="309" customFormat="1" customHeight="1" spans="3:121">
      <c r="C313" s="328"/>
      <c r="D313" s="329"/>
      <c r="E313" s="329"/>
      <c r="G313" s="330"/>
      <c r="H313" s="331"/>
      <c r="I313" s="398"/>
      <c r="J313" s="399"/>
      <c r="K313" s="322"/>
      <c r="L313" s="322"/>
      <c r="M313" s="323"/>
      <c r="N313" s="323"/>
      <c r="O313" s="322"/>
      <c r="P313" s="322"/>
      <c r="Q313" s="323"/>
      <c r="S313" s="324"/>
      <c r="T313" s="324"/>
      <c r="U313" s="324"/>
      <c r="V313" s="324"/>
      <c r="W313" s="324"/>
      <c r="X313" s="324"/>
      <c r="Y313" s="324"/>
      <c r="Z313" s="324"/>
      <c r="AA313" s="324"/>
      <c r="AB313" s="325"/>
      <c r="AC313" s="324"/>
      <c r="AD313" s="324"/>
      <c r="AE313" s="324"/>
      <c r="AF313" s="324"/>
      <c r="AG313" s="324"/>
      <c r="AH313" s="324"/>
      <c r="AI313" s="324"/>
      <c r="AJ313" s="324"/>
      <c r="AK313" s="324"/>
      <c r="AL313" s="324"/>
      <c r="AM313" s="324"/>
      <c r="AN313" s="324"/>
      <c r="AO313" s="324"/>
      <c r="AP313" s="324"/>
      <c r="AQ313" s="324"/>
      <c r="AR313" s="324"/>
      <c r="AS313" s="324"/>
      <c r="AT313" s="324"/>
      <c r="AU313" s="324"/>
      <c r="AV313" s="324"/>
      <c r="AW313" s="324"/>
      <c r="AX313" s="324"/>
      <c r="AY313" s="324"/>
      <c r="AZ313" s="324"/>
      <c r="BA313" s="324"/>
      <c r="BB313" s="324"/>
      <c r="BC313" s="324"/>
      <c r="BD313" s="324"/>
      <c r="BE313" s="324"/>
      <c r="BF313" s="324"/>
      <c r="BG313" s="324"/>
      <c r="BH313" s="324"/>
      <c r="BI313" s="324"/>
      <c r="BJ313" s="324"/>
      <c r="BK313" s="324"/>
      <c r="BL313" s="324"/>
      <c r="BM313" s="324"/>
      <c r="BN313" s="324"/>
      <c r="BO313" s="324"/>
      <c r="BP313" s="324"/>
      <c r="BQ313" s="324"/>
      <c r="BR313" s="324"/>
      <c r="BS313" s="324"/>
      <c r="BT313" s="324"/>
      <c r="BU313" s="324"/>
      <c r="BV313" s="324"/>
      <c r="BW313" s="324"/>
      <c r="BX313" s="324"/>
      <c r="BY313" s="324"/>
      <c r="BZ313" s="324"/>
      <c r="CA313" s="324"/>
      <c r="CB313" s="324"/>
      <c r="CC313" s="326"/>
      <c r="CD313" s="326"/>
      <c r="CE313" s="326"/>
      <c r="CF313" s="326"/>
      <c r="CG313" s="326"/>
      <c r="CH313" s="326"/>
      <c r="CI313" s="326"/>
      <c r="CJ313" s="326"/>
      <c r="CK313" s="326"/>
      <c r="CL313" s="326"/>
      <c r="CM313" s="326"/>
      <c r="CN313" s="326"/>
      <c r="CO313" s="326"/>
      <c r="CP313" s="326"/>
      <c r="CQ313" s="326"/>
      <c r="CR313" s="326"/>
      <c r="CS313" s="326"/>
      <c r="CT313" s="326"/>
      <c r="CU313" s="326"/>
      <c r="CV313" s="326"/>
      <c r="CW313" s="326"/>
      <c r="CX313" s="326"/>
      <c r="CY313" s="326"/>
      <c r="CZ313" s="326"/>
      <c r="DA313" s="326"/>
      <c r="DB313" s="326"/>
      <c r="DC313" s="326"/>
      <c r="DD313" s="326"/>
      <c r="DE313" s="326"/>
      <c r="DF313" s="326"/>
      <c r="DG313" s="326"/>
      <c r="DH313" s="326"/>
      <c r="DI313" s="326"/>
      <c r="DJ313" s="326"/>
      <c r="DK313" s="326"/>
      <c r="DL313" s="326"/>
      <c r="DM313" s="326"/>
      <c r="DN313" s="326"/>
      <c r="DO313" s="326"/>
      <c r="DP313" s="326"/>
      <c r="DQ313" s="326"/>
    </row>
    <row r="314" s="309" customFormat="1" customHeight="1" spans="3:121">
      <c r="C314" s="328"/>
      <c r="D314" s="329"/>
      <c r="E314" s="329"/>
      <c r="G314" s="330"/>
      <c r="H314" s="331"/>
      <c r="I314" s="398"/>
      <c r="J314" s="399"/>
      <c r="K314" s="322"/>
      <c r="L314" s="322"/>
      <c r="M314" s="323"/>
      <c r="N314" s="323"/>
      <c r="O314" s="322"/>
      <c r="P314" s="322"/>
      <c r="Q314" s="323"/>
      <c r="S314" s="324"/>
      <c r="T314" s="324"/>
      <c r="U314" s="324"/>
      <c r="V314" s="324"/>
      <c r="W314" s="324"/>
      <c r="X314" s="324"/>
      <c r="Y314" s="324"/>
      <c r="Z314" s="324"/>
      <c r="AA314" s="324"/>
      <c r="AB314" s="325"/>
      <c r="AC314" s="324"/>
      <c r="AD314" s="324"/>
      <c r="AE314" s="324"/>
      <c r="AF314" s="324"/>
      <c r="AG314" s="324"/>
      <c r="AH314" s="324"/>
      <c r="AI314" s="324"/>
      <c r="AJ314" s="324"/>
      <c r="AK314" s="324"/>
      <c r="AL314" s="324"/>
      <c r="AM314" s="324"/>
      <c r="AN314" s="324"/>
      <c r="AO314" s="324"/>
      <c r="AP314" s="324"/>
      <c r="AQ314" s="324"/>
      <c r="AR314" s="324"/>
      <c r="AS314" s="324"/>
      <c r="AT314" s="324"/>
      <c r="AU314" s="324"/>
      <c r="AV314" s="324"/>
      <c r="AW314" s="324"/>
      <c r="AX314" s="324"/>
      <c r="AY314" s="324"/>
      <c r="AZ314" s="324"/>
      <c r="BA314" s="324"/>
      <c r="BB314" s="324"/>
      <c r="BC314" s="324"/>
      <c r="BD314" s="324"/>
      <c r="BE314" s="324"/>
      <c r="BF314" s="324"/>
      <c r="BG314" s="324"/>
      <c r="BH314" s="324"/>
      <c r="BI314" s="324"/>
      <c r="BJ314" s="324"/>
      <c r="BK314" s="324"/>
      <c r="BL314" s="324"/>
      <c r="BM314" s="324"/>
      <c r="BN314" s="324"/>
      <c r="BO314" s="324"/>
      <c r="BP314" s="324"/>
      <c r="BQ314" s="324"/>
      <c r="BR314" s="324"/>
      <c r="BS314" s="324"/>
      <c r="BT314" s="324"/>
      <c r="BU314" s="324"/>
      <c r="BV314" s="324"/>
      <c r="BW314" s="324"/>
      <c r="BX314" s="324"/>
      <c r="BY314" s="324"/>
      <c r="BZ314" s="324"/>
      <c r="CA314" s="324"/>
      <c r="CB314" s="324"/>
      <c r="CC314" s="326"/>
      <c r="CD314" s="326"/>
      <c r="CE314" s="326"/>
      <c r="CF314" s="326"/>
      <c r="CG314" s="326"/>
      <c r="CH314" s="326"/>
      <c r="CI314" s="326"/>
      <c r="CJ314" s="326"/>
      <c r="CK314" s="326"/>
      <c r="CL314" s="326"/>
      <c r="CM314" s="326"/>
      <c r="CN314" s="326"/>
      <c r="CO314" s="326"/>
      <c r="CP314" s="326"/>
      <c r="CQ314" s="326"/>
      <c r="CR314" s="326"/>
      <c r="CS314" s="326"/>
      <c r="CT314" s="326"/>
      <c r="CU314" s="326"/>
      <c r="CV314" s="326"/>
      <c r="CW314" s="326"/>
      <c r="CX314" s="326"/>
      <c r="CY314" s="326"/>
      <c r="CZ314" s="326"/>
      <c r="DA314" s="326"/>
      <c r="DB314" s="326"/>
      <c r="DC314" s="326"/>
      <c r="DD314" s="326"/>
      <c r="DE314" s="326"/>
      <c r="DF314" s="326"/>
      <c r="DG314" s="326"/>
      <c r="DH314" s="326"/>
      <c r="DI314" s="326"/>
      <c r="DJ314" s="326"/>
      <c r="DK314" s="326"/>
      <c r="DL314" s="326"/>
      <c r="DM314" s="326"/>
      <c r="DN314" s="326"/>
      <c r="DO314" s="326"/>
      <c r="DP314" s="326"/>
      <c r="DQ314" s="326"/>
    </row>
    <row r="315" s="309" customFormat="1" customHeight="1" spans="3:121">
      <c r="C315" s="328"/>
      <c r="D315" s="329"/>
      <c r="E315" s="329"/>
      <c r="G315" s="330"/>
      <c r="H315" s="331"/>
      <c r="I315" s="398"/>
      <c r="J315" s="399"/>
      <c r="K315" s="322"/>
      <c r="L315" s="322"/>
      <c r="M315" s="323"/>
      <c r="N315" s="323"/>
      <c r="O315" s="322"/>
      <c r="P315" s="322"/>
      <c r="Q315" s="323"/>
      <c r="S315" s="324"/>
      <c r="T315" s="324"/>
      <c r="U315" s="324"/>
      <c r="V315" s="324"/>
      <c r="W315" s="324"/>
      <c r="X315" s="324"/>
      <c r="Y315" s="324"/>
      <c r="Z315" s="324"/>
      <c r="AA315" s="324"/>
      <c r="AB315" s="325"/>
      <c r="AC315" s="324"/>
      <c r="AD315" s="324"/>
      <c r="AE315" s="324"/>
      <c r="AF315" s="324"/>
      <c r="AG315" s="324"/>
      <c r="AH315" s="324"/>
      <c r="AI315" s="324"/>
      <c r="AJ315" s="324"/>
      <c r="AK315" s="324"/>
      <c r="AL315" s="324"/>
      <c r="AM315" s="324"/>
      <c r="AN315" s="324"/>
      <c r="AO315" s="324"/>
      <c r="AP315" s="324"/>
      <c r="AQ315" s="324"/>
      <c r="AR315" s="324"/>
      <c r="AS315" s="324"/>
      <c r="AT315" s="324"/>
      <c r="AU315" s="324"/>
      <c r="AV315" s="324"/>
      <c r="AW315" s="324"/>
      <c r="AX315" s="324"/>
      <c r="AY315" s="324"/>
      <c r="AZ315" s="324"/>
      <c r="BA315" s="324"/>
      <c r="BB315" s="324"/>
      <c r="BC315" s="324"/>
      <c r="BD315" s="324"/>
      <c r="BE315" s="324"/>
      <c r="BF315" s="324"/>
      <c r="BG315" s="324"/>
      <c r="BH315" s="324"/>
      <c r="BI315" s="324"/>
      <c r="BJ315" s="324"/>
      <c r="BK315" s="324"/>
      <c r="BL315" s="324"/>
      <c r="BM315" s="324"/>
      <c r="BN315" s="324"/>
      <c r="BO315" s="324"/>
      <c r="BP315" s="324"/>
      <c r="BQ315" s="324"/>
      <c r="BR315" s="324"/>
      <c r="BS315" s="324"/>
      <c r="BT315" s="324"/>
      <c r="BU315" s="324"/>
      <c r="BV315" s="324"/>
      <c r="BW315" s="324"/>
      <c r="BX315" s="324"/>
      <c r="BY315" s="324"/>
      <c r="BZ315" s="324"/>
      <c r="CA315" s="324"/>
      <c r="CB315" s="324"/>
      <c r="CC315" s="326"/>
      <c r="CD315" s="326"/>
      <c r="CE315" s="326"/>
      <c r="CF315" s="326"/>
      <c r="CG315" s="326"/>
      <c r="CH315" s="326"/>
      <c r="CI315" s="326"/>
      <c r="CJ315" s="326"/>
      <c r="CK315" s="326"/>
      <c r="CL315" s="326"/>
      <c r="CM315" s="326"/>
      <c r="CN315" s="326"/>
      <c r="CO315" s="326"/>
      <c r="CP315" s="326"/>
      <c r="CQ315" s="326"/>
      <c r="CR315" s="326"/>
      <c r="CS315" s="326"/>
      <c r="CT315" s="326"/>
      <c r="CU315" s="326"/>
      <c r="CV315" s="326"/>
      <c r="CW315" s="326"/>
      <c r="CX315" s="326"/>
      <c r="CY315" s="326"/>
      <c r="CZ315" s="326"/>
      <c r="DA315" s="326"/>
      <c r="DB315" s="326"/>
      <c r="DC315" s="326"/>
      <c r="DD315" s="326"/>
      <c r="DE315" s="326"/>
      <c r="DF315" s="326"/>
      <c r="DG315" s="326"/>
      <c r="DH315" s="326"/>
      <c r="DI315" s="326"/>
      <c r="DJ315" s="326"/>
      <c r="DK315" s="326"/>
      <c r="DL315" s="326"/>
      <c r="DM315" s="326"/>
      <c r="DN315" s="326"/>
      <c r="DO315" s="326"/>
      <c r="DP315" s="326"/>
      <c r="DQ315" s="326"/>
    </row>
    <row r="316" s="309" customFormat="1" customHeight="1" spans="3:121">
      <c r="C316" s="328"/>
      <c r="D316" s="329"/>
      <c r="E316" s="329"/>
      <c r="G316" s="330"/>
      <c r="H316" s="331"/>
      <c r="I316" s="398"/>
      <c r="J316" s="399"/>
      <c r="K316" s="322"/>
      <c r="L316" s="322"/>
      <c r="M316" s="323"/>
      <c r="N316" s="323"/>
      <c r="O316" s="322"/>
      <c r="P316" s="322"/>
      <c r="Q316" s="323"/>
      <c r="S316" s="324"/>
      <c r="T316" s="324"/>
      <c r="U316" s="324"/>
      <c r="V316" s="324"/>
      <c r="W316" s="324"/>
      <c r="X316" s="324"/>
      <c r="Y316" s="324"/>
      <c r="Z316" s="324"/>
      <c r="AA316" s="324"/>
      <c r="AB316" s="325"/>
      <c r="AC316" s="324"/>
      <c r="AD316" s="324"/>
      <c r="AE316" s="324"/>
      <c r="AF316" s="324"/>
      <c r="AG316" s="324"/>
      <c r="AH316" s="324"/>
      <c r="AI316" s="324"/>
      <c r="AJ316" s="324"/>
      <c r="AK316" s="324"/>
      <c r="AL316" s="324"/>
      <c r="AM316" s="324"/>
      <c r="AN316" s="324"/>
      <c r="AO316" s="324"/>
      <c r="AP316" s="324"/>
      <c r="AQ316" s="324"/>
      <c r="AR316" s="324"/>
      <c r="AS316" s="324"/>
      <c r="AT316" s="324"/>
      <c r="AU316" s="324"/>
      <c r="AV316" s="324"/>
      <c r="AW316" s="324"/>
      <c r="AX316" s="324"/>
      <c r="AY316" s="324"/>
      <c r="AZ316" s="324"/>
      <c r="BA316" s="324"/>
      <c r="BB316" s="324"/>
      <c r="BC316" s="324"/>
      <c r="BD316" s="324"/>
      <c r="BE316" s="324"/>
      <c r="BF316" s="324"/>
      <c r="BG316" s="324"/>
      <c r="BH316" s="324"/>
      <c r="BI316" s="324"/>
      <c r="BJ316" s="324"/>
      <c r="BK316" s="324"/>
      <c r="BL316" s="324"/>
      <c r="BM316" s="324"/>
      <c r="BN316" s="324"/>
      <c r="BO316" s="324"/>
      <c r="BP316" s="324"/>
      <c r="BQ316" s="324"/>
      <c r="BR316" s="324"/>
      <c r="BS316" s="324"/>
      <c r="BT316" s="324"/>
      <c r="BU316" s="324"/>
      <c r="BV316" s="324"/>
      <c r="BW316" s="324"/>
      <c r="BX316" s="324"/>
      <c r="BY316" s="324"/>
      <c r="BZ316" s="324"/>
      <c r="CA316" s="324"/>
      <c r="CB316" s="324"/>
      <c r="CC316" s="326"/>
      <c r="CD316" s="326"/>
      <c r="CE316" s="326"/>
      <c r="CF316" s="326"/>
      <c r="CG316" s="326"/>
      <c r="CH316" s="326"/>
      <c r="CI316" s="326"/>
      <c r="CJ316" s="326"/>
      <c r="CK316" s="326"/>
      <c r="CL316" s="326"/>
      <c r="CM316" s="326"/>
      <c r="CN316" s="326"/>
      <c r="CO316" s="326"/>
      <c r="CP316" s="326"/>
      <c r="CQ316" s="326"/>
      <c r="CR316" s="326"/>
      <c r="CS316" s="326"/>
      <c r="CT316" s="326"/>
      <c r="CU316" s="326"/>
      <c r="CV316" s="326"/>
      <c r="CW316" s="326"/>
      <c r="CX316" s="326"/>
      <c r="CY316" s="326"/>
      <c r="CZ316" s="326"/>
      <c r="DA316" s="326"/>
      <c r="DB316" s="326"/>
      <c r="DC316" s="326"/>
      <c r="DD316" s="326"/>
      <c r="DE316" s="326"/>
      <c r="DF316" s="326"/>
      <c r="DG316" s="326"/>
      <c r="DH316" s="326"/>
      <c r="DI316" s="326"/>
      <c r="DJ316" s="326"/>
      <c r="DK316" s="326"/>
      <c r="DL316" s="326"/>
      <c r="DM316" s="326"/>
      <c r="DN316" s="326"/>
      <c r="DO316" s="326"/>
      <c r="DP316" s="326"/>
      <c r="DQ316" s="326"/>
    </row>
    <row r="317" s="309" customFormat="1" customHeight="1" spans="3:121">
      <c r="C317" s="328"/>
      <c r="D317" s="329"/>
      <c r="E317" s="329"/>
      <c r="G317" s="330"/>
      <c r="H317" s="331"/>
      <c r="I317" s="398"/>
      <c r="J317" s="399"/>
      <c r="K317" s="322"/>
      <c r="L317" s="322"/>
      <c r="M317" s="323"/>
      <c r="N317" s="323"/>
      <c r="O317" s="322"/>
      <c r="P317" s="322"/>
      <c r="Q317" s="323"/>
      <c r="S317" s="324"/>
      <c r="T317" s="324"/>
      <c r="U317" s="324"/>
      <c r="V317" s="324"/>
      <c r="W317" s="324"/>
      <c r="X317" s="324"/>
      <c r="Y317" s="324"/>
      <c r="Z317" s="324"/>
      <c r="AA317" s="324"/>
      <c r="AB317" s="325"/>
      <c r="AC317" s="324"/>
      <c r="AD317" s="324"/>
      <c r="AE317" s="324"/>
      <c r="AF317" s="324"/>
      <c r="AG317" s="324"/>
      <c r="AH317" s="324"/>
      <c r="AI317" s="324"/>
      <c r="AJ317" s="324"/>
      <c r="AK317" s="324"/>
      <c r="AL317" s="324"/>
      <c r="AM317" s="324"/>
      <c r="AN317" s="324"/>
      <c r="AO317" s="324"/>
      <c r="AP317" s="324"/>
      <c r="AQ317" s="324"/>
      <c r="AR317" s="324"/>
      <c r="AS317" s="324"/>
      <c r="AT317" s="324"/>
      <c r="AU317" s="324"/>
      <c r="AV317" s="324"/>
      <c r="AW317" s="324"/>
      <c r="AX317" s="324"/>
      <c r="AY317" s="324"/>
      <c r="AZ317" s="324"/>
      <c r="BA317" s="324"/>
      <c r="BB317" s="324"/>
      <c r="BC317" s="324"/>
      <c r="BD317" s="324"/>
      <c r="BE317" s="324"/>
      <c r="BF317" s="324"/>
      <c r="BG317" s="324"/>
      <c r="BH317" s="324"/>
      <c r="BI317" s="324"/>
      <c r="BJ317" s="324"/>
      <c r="BK317" s="324"/>
      <c r="BL317" s="324"/>
      <c r="BM317" s="324"/>
      <c r="BN317" s="324"/>
      <c r="BO317" s="324"/>
      <c r="BP317" s="324"/>
      <c r="BQ317" s="324"/>
      <c r="BR317" s="324"/>
      <c r="BS317" s="324"/>
      <c r="BT317" s="324"/>
      <c r="BU317" s="324"/>
      <c r="BV317" s="324"/>
      <c r="BW317" s="324"/>
      <c r="BX317" s="324"/>
      <c r="BY317" s="324"/>
      <c r="BZ317" s="324"/>
      <c r="CA317" s="324"/>
      <c r="CB317" s="324"/>
      <c r="CC317" s="326"/>
      <c r="CD317" s="326"/>
      <c r="CE317" s="326"/>
      <c r="CF317" s="326"/>
      <c r="CG317" s="326"/>
      <c r="CH317" s="326"/>
      <c r="CI317" s="326"/>
      <c r="CJ317" s="326"/>
      <c r="CK317" s="326"/>
      <c r="CL317" s="326"/>
      <c r="CM317" s="326"/>
      <c r="CN317" s="326"/>
      <c r="CO317" s="326"/>
      <c r="CP317" s="326"/>
      <c r="CQ317" s="326"/>
      <c r="CR317" s="326"/>
      <c r="CS317" s="326"/>
      <c r="CT317" s="326"/>
      <c r="CU317" s="326"/>
      <c r="CV317" s="326"/>
      <c r="CW317" s="326"/>
      <c r="CX317" s="326"/>
      <c r="CY317" s="326"/>
      <c r="CZ317" s="326"/>
      <c r="DA317" s="326"/>
      <c r="DB317" s="326"/>
      <c r="DC317" s="326"/>
      <c r="DD317" s="326"/>
      <c r="DE317" s="326"/>
      <c r="DF317" s="326"/>
      <c r="DG317" s="326"/>
      <c r="DH317" s="326"/>
      <c r="DI317" s="326"/>
      <c r="DJ317" s="326"/>
      <c r="DK317" s="326"/>
      <c r="DL317" s="326"/>
      <c r="DM317" s="326"/>
      <c r="DN317" s="326"/>
      <c r="DO317" s="326"/>
      <c r="DP317" s="326"/>
      <c r="DQ317" s="326"/>
    </row>
    <row r="318" s="309" customFormat="1" customHeight="1" spans="3:121">
      <c r="C318" s="328"/>
      <c r="D318" s="329"/>
      <c r="E318" s="329"/>
      <c r="G318" s="330"/>
      <c r="H318" s="331"/>
      <c r="I318" s="398"/>
      <c r="J318" s="399"/>
      <c r="K318" s="322"/>
      <c r="L318" s="322"/>
      <c r="M318" s="323"/>
      <c r="N318" s="323"/>
      <c r="O318" s="322"/>
      <c r="P318" s="322"/>
      <c r="Q318" s="323"/>
      <c r="S318" s="324"/>
      <c r="T318" s="324"/>
      <c r="U318" s="324"/>
      <c r="V318" s="324"/>
      <c r="W318" s="324"/>
      <c r="X318" s="324"/>
      <c r="Y318" s="324"/>
      <c r="Z318" s="324"/>
      <c r="AA318" s="324"/>
      <c r="AB318" s="325"/>
      <c r="AC318" s="324"/>
      <c r="AD318" s="324"/>
      <c r="AE318" s="324"/>
      <c r="AF318" s="324"/>
      <c r="AG318" s="324"/>
      <c r="AH318" s="324"/>
      <c r="AI318" s="324"/>
      <c r="AJ318" s="324"/>
      <c r="AK318" s="324"/>
      <c r="AL318" s="324"/>
      <c r="AM318" s="324"/>
      <c r="AN318" s="324"/>
      <c r="AO318" s="324"/>
      <c r="AP318" s="324"/>
      <c r="AQ318" s="324"/>
      <c r="AR318" s="324"/>
      <c r="AS318" s="324"/>
      <c r="AT318" s="324"/>
      <c r="AU318" s="324"/>
      <c r="AV318" s="324"/>
      <c r="AW318" s="324"/>
      <c r="AX318" s="324"/>
      <c r="AY318" s="324"/>
      <c r="AZ318" s="324"/>
      <c r="BA318" s="324"/>
      <c r="BB318" s="324"/>
      <c r="BC318" s="324"/>
      <c r="BD318" s="324"/>
      <c r="BE318" s="324"/>
      <c r="BF318" s="324"/>
      <c r="BG318" s="324"/>
      <c r="BH318" s="324"/>
      <c r="BI318" s="324"/>
      <c r="BJ318" s="324"/>
      <c r="BK318" s="324"/>
      <c r="BL318" s="324"/>
      <c r="BM318" s="324"/>
      <c r="BN318" s="324"/>
      <c r="BO318" s="324"/>
      <c r="BP318" s="324"/>
      <c r="BQ318" s="324"/>
      <c r="BR318" s="324"/>
      <c r="BS318" s="324"/>
      <c r="BT318" s="324"/>
      <c r="BU318" s="324"/>
      <c r="BV318" s="324"/>
      <c r="BW318" s="324"/>
      <c r="BX318" s="324"/>
      <c r="BY318" s="324"/>
      <c r="BZ318" s="324"/>
      <c r="CA318" s="324"/>
      <c r="CB318" s="324"/>
      <c r="CC318" s="326"/>
      <c r="CD318" s="326"/>
      <c r="CE318" s="326"/>
      <c r="CF318" s="326"/>
      <c r="CG318" s="326"/>
      <c r="CH318" s="326"/>
      <c r="CI318" s="326"/>
      <c r="CJ318" s="326"/>
      <c r="CK318" s="326"/>
      <c r="CL318" s="326"/>
      <c r="CM318" s="326"/>
      <c r="CN318" s="326"/>
      <c r="CO318" s="326"/>
      <c r="CP318" s="326"/>
      <c r="CQ318" s="326"/>
      <c r="CR318" s="326"/>
      <c r="CS318" s="326"/>
      <c r="CT318" s="326"/>
      <c r="CU318" s="326"/>
      <c r="CV318" s="326"/>
      <c r="CW318" s="326"/>
      <c r="CX318" s="326"/>
      <c r="CY318" s="326"/>
      <c r="CZ318" s="326"/>
      <c r="DA318" s="326"/>
      <c r="DB318" s="326"/>
      <c r="DC318" s="326"/>
      <c r="DD318" s="326"/>
      <c r="DE318" s="326"/>
      <c r="DF318" s="326"/>
      <c r="DG318" s="326"/>
      <c r="DH318" s="326"/>
      <c r="DI318" s="326"/>
      <c r="DJ318" s="326"/>
      <c r="DK318" s="326"/>
      <c r="DL318" s="326"/>
      <c r="DM318" s="326"/>
      <c r="DN318" s="326"/>
      <c r="DO318" s="326"/>
      <c r="DP318" s="326"/>
      <c r="DQ318" s="326"/>
    </row>
    <row r="319" s="309" customFormat="1" customHeight="1" spans="3:121">
      <c r="C319" s="328"/>
      <c r="D319" s="329"/>
      <c r="E319" s="329"/>
      <c r="G319" s="330"/>
      <c r="H319" s="331"/>
      <c r="I319" s="398"/>
      <c r="J319" s="399"/>
      <c r="K319" s="322"/>
      <c r="L319" s="322"/>
      <c r="M319" s="323"/>
      <c r="N319" s="323"/>
      <c r="O319" s="322"/>
      <c r="P319" s="322"/>
      <c r="Q319" s="323"/>
      <c r="S319" s="324"/>
      <c r="T319" s="324"/>
      <c r="U319" s="324"/>
      <c r="V319" s="324"/>
      <c r="W319" s="324"/>
      <c r="X319" s="324"/>
      <c r="Y319" s="324"/>
      <c r="Z319" s="324"/>
      <c r="AA319" s="324"/>
      <c r="AB319" s="325"/>
      <c r="AC319" s="324"/>
      <c r="AD319" s="324"/>
      <c r="AE319" s="324"/>
      <c r="AF319" s="324"/>
      <c r="AG319" s="324"/>
      <c r="AH319" s="324"/>
      <c r="AI319" s="324"/>
      <c r="AJ319" s="324"/>
      <c r="AK319" s="324"/>
      <c r="AL319" s="324"/>
      <c r="AM319" s="324"/>
      <c r="AN319" s="324"/>
      <c r="AO319" s="324"/>
      <c r="AP319" s="324"/>
      <c r="AQ319" s="324"/>
      <c r="AR319" s="324"/>
      <c r="AS319" s="324"/>
      <c r="AT319" s="324"/>
      <c r="AU319" s="324"/>
      <c r="AV319" s="324"/>
      <c r="AW319" s="324"/>
      <c r="AX319" s="324"/>
      <c r="AY319" s="324"/>
      <c r="AZ319" s="324"/>
      <c r="BA319" s="324"/>
      <c r="BB319" s="324"/>
      <c r="BC319" s="324"/>
      <c r="BD319" s="324"/>
      <c r="BE319" s="324"/>
      <c r="BF319" s="324"/>
      <c r="BG319" s="324"/>
      <c r="BH319" s="324"/>
      <c r="BI319" s="324"/>
      <c r="BJ319" s="324"/>
      <c r="BK319" s="324"/>
      <c r="BL319" s="324"/>
      <c r="BM319" s="324"/>
      <c r="BN319" s="324"/>
      <c r="BO319" s="324"/>
      <c r="BP319" s="324"/>
      <c r="BQ319" s="324"/>
      <c r="BR319" s="324"/>
      <c r="BS319" s="324"/>
      <c r="BT319" s="324"/>
      <c r="BU319" s="324"/>
      <c r="BV319" s="324"/>
      <c r="BW319" s="324"/>
      <c r="BX319" s="324"/>
      <c r="BY319" s="324"/>
      <c r="BZ319" s="324"/>
      <c r="CA319" s="324"/>
      <c r="CB319" s="324"/>
      <c r="CC319" s="326"/>
      <c r="CD319" s="326"/>
      <c r="CE319" s="326"/>
      <c r="CF319" s="326"/>
      <c r="CG319" s="326"/>
      <c r="CH319" s="326"/>
      <c r="CI319" s="326"/>
      <c r="CJ319" s="326"/>
      <c r="CK319" s="326"/>
      <c r="CL319" s="326"/>
      <c r="CM319" s="326"/>
      <c r="CN319" s="326"/>
      <c r="CO319" s="326"/>
      <c r="CP319" s="326"/>
      <c r="CQ319" s="326"/>
      <c r="CR319" s="326"/>
      <c r="CS319" s="326"/>
      <c r="CT319" s="326"/>
      <c r="CU319" s="326"/>
      <c r="CV319" s="326"/>
      <c r="CW319" s="326"/>
      <c r="CX319" s="326"/>
      <c r="CY319" s="326"/>
      <c r="CZ319" s="326"/>
      <c r="DA319" s="326"/>
      <c r="DB319" s="326"/>
      <c r="DC319" s="326"/>
      <c r="DD319" s="326"/>
      <c r="DE319" s="326"/>
      <c r="DF319" s="326"/>
      <c r="DG319" s="326"/>
      <c r="DH319" s="326"/>
      <c r="DI319" s="326"/>
      <c r="DJ319" s="326"/>
      <c r="DK319" s="326"/>
      <c r="DL319" s="326"/>
      <c r="DM319" s="326"/>
      <c r="DN319" s="326"/>
      <c r="DO319" s="326"/>
      <c r="DP319" s="326"/>
      <c r="DQ319" s="326"/>
    </row>
    <row r="320" s="309" customFormat="1" customHeight="1" spans="3:121">
      <c r="C320" s="328"/>
      <c r="D320" s="329"/>
      <c r="E320" s="329"/>
      <c r="G320" s="330"/>
      <c r="H320" s="331"/>
      <c r="I320" s="398"/>
      <c r="J320" s="399"/>
      <c r="K320" s="322"/>
      <c r="L320" s="322"/>
      <c r="M320" s="323"/>
      <c r="N320" s="323"/>
      <c r="O320" s="322"/>
      <c r="P320" s="322"/>
      <c r="Q320" s="323"/>
      <c r="S320" s="324"/>
      <c r="T320" s="324"/>
      <c r="U320" s="324"/>
      <c r="V320" s="324"/>
      <c r="W320" s="324"/>
      <c r="X320" s="324"/>
      <c r="Y320" s="324"/>
      <c r="Z320" s="324"/>
      <c r="AA320" s="324"/>
      <c r="AB320" s="325"/>
      <c r="AC320" s="324"/>
      <c r="AD320" s="324"/>
      <c r="AE320" s="324"/>
      <c r="AF320" s="324"/>
      <c r="AG320" s="324"/>
      <c r="AH320" s="324"/>
      <c r="AI320" s="324"/>
      <c r="AJ320" s="324"/>
      <c r="AK320" s="324"/>
      <c r="AL320" s="324"/>
      <c r="AM320" s="324"/>
      <c r="AN320" s="324"/>
      <c r="AO320" s="324"/>
      <c r="AP320" s="324"/>
      <c r="AQ320" s="324"/>
      <c r="AR320" s="324"/>
      <c r="AS320" s="324"/>
      <c r="AT320" s="324"/>
      <c r="AU320" s="324"/>
      <c r="AV320" s="324"/>
      <c r="AW320" s="324"/>
      <c r="AX320" s="324"/>
      <c r="AY320" s="324"/>
      <c r="AZ320" s="324"/>
      <c r="BA320" s="324"/>
      <c r="BB320" s="324"/>
      <c r="BC320" s="324"/>
      <c r="BD320" s="324"/>
      <c r="BE320" s="324"/>
      <c r="BF320" s="324"/>
      <c r="BG320" s="324"/>
      <c r="BH320" s="324"/>
      <c r="BI320" s="324"/>
      <c r="BJ320" s="324"/>
      <c r="BK320" s="324"/>
      <c r="BL320" s="324"/>
      <c r="BM320" s="324"/>
      <c r="BN320" s="324"/>
      <c r="BO320" s="324"/>
      <c r="BP320" s="324"/>
      <c r="BQ320" s="324"/>
      <c r="BR320" s="324"/>
      <c r="BS320" s="324"/>
      <c r="BT320" s="324"/>
      <c r="BU320" s="324"/>
      <c r="BV320" s="324"/>
      <c r="BW320" s="324"/>
      <c r="BX320" s="324"/>
      <c r="BY320" s="324"/>
      <c r="BZ320" s="324"/>
      <c r="CA320" s="324"/>
      <c r="CB320" s="324"/>
      <c r="CC320" s="326"/>
      <c r="CD320" s="326"/>
      <c r="CE320" s="326"/>
      <c r="CF320" s="326"/>
      <c r="CG320" s="326"/>
      <c r="CH320" s="326"/>
      <c r="CI320" s="326"/>
      <c r="CJ320" s="326"/>
      <c r="CK320" s="326"/>
      <c r="CL320" s="326"/>
      <c r="CM320" s="326"/>
      <c r="CN320" s="326"/>
      <c r="CO320" s="326"/>
      <c r="CP320" s="326"/>
      <c r="CQ320" s="326"/>
      <c r="CR320" s="326"/>
      <c r="CS320" s="326"/>
      <c r="CT320" s="326"/>
      <c r="CU320" s="326"/>
      <c r="CV320" s="326"/>
      <c r="CW320" s="326"/>
      <c r="CX320" s="326"/>
      <c r="CY320" s="326"/>
      <c r="CZ320" s="326"/>
      <c r="DA320" s="326"/>
      <c r="DB320" s="326"/>
      <c r="DC320" s="326"/>
      <c r="DD320" s="326"/>
      <c r="DE320" s="326"/>
      <c r="DF320" s="326"/>
      <c r="DG320" s="326"/>
      <c r="DH320" s="326"/>
      <c r="DI320" s="326"/>
      <c r="DJ320" s="326"/>
      <c r="DK320" s="326"/>
      <c r="DL320" s="326"/>
      <c r="DM320" s="326"/>
      <c r="DN320" s="326"/>
      <c r="DO320" s="326"/>
      <c r="DP320" s="326"/>
      <c r="DQ320" s="326"/>
    </row>
    <row r="321" s="309" customFormat="1" customHeight="1" spans="3:121">
      <c r="C321" s="328"/>
      <c r="D321" s="329"/>
      <c r="E321" s="329"/>
      <c r="G321" s="330"/>
      <c r="H321" s="331"/>
      <c r="I321" s="398"/>
      <c r="J321" s="399"/>
      <c r="K321" s="322"/>
      <c r="L321" s="322"/>
      <c r="M321" s="323"/>
      <c r="N321" s="323"/>
      <c r="O321" s="322"/>
      <c r="P321" s="322"/>
      <c r="Q321" s="323"/>
      <c r="S321" s="324"/>
      <c r="T321" s="324"/>
      <c r="U321" s="324"/>
      <c r="V321" s="324"/>
      <c r="W321" s="324"/>
      <c r="X321" s="324"/>
      <c r="Y321" s="324"/>
      <c r="Z321" s="324"/>
      <c r="AA321" s="324"/>
      <c r="AB321" s="325"/>
      <c r="AC321" s="324"/>
      <c r="AD321" s="324"/>
      <c r="AE321" s="324"/>
      <c r="AF321" s="324"/>
      <c r="AG321" s="324"/>
      <c r="AH321" s="324"/>
      <c r="AI321" s="324"/>
      <c r="AJ321" s="324"/>
      <c r="AK321" s="324"/>
      <c r="AL321" s="324"/>
      <c r="AM321" s="324"/>
      <c r="AN321" s="324"/>
      <c r="AO321" s="324"/>
      <c r="AP321" s="324"/>
      <c r="AQ321" s="324"/>
      <c r="AR321" s="324"/>
      <c r="AS321" s="324"/>
      <c r="AT321" s="324"/>
      <c r="AU321" s="324"/>
      <c r="AV321" s="324"/>
      <c r="AW321" s="324"/>
      <c r="AX321" s="324"/>
      <c r="AY321" s="324"/>
      <c r="AZ321" s="324"/>
      <c r="BA321" s="324"/>
      <c r="BB321" s="324"/>
      <c r="BC321" s="324"/>
      <c r="BD321" s="324"/>
      <c r="BE321" s="324"/>
      <c r="BF321" s="324"/>
      <c r="BG321" s="324"/>
      <c r="BH321" s="324"/>
      <c r="BI321" s="324"/>
      <c r="BJ321" s="324"/>
      <c r="BK321" s="324"/>
      <c r="BL321" s="324"/>
      <c r="BM321" s="324"/>
      <c r="BN321" s="324"/>
      <c r="BO321" s="324"/>
      <c r="BP321" s="324"/>
      <c r="BQ321" s="324"/>
      <c r="BR321" s="324"/>
      <c r="BS321" s="324"/>
      <c r="BT321" s="324"/>
      <c r="BU321" s="324"/>
      <c r="BV321" s="324"/>
      <c r="BW321" s="324"/>
      <c r="BX321" s="324"/>
      <c r="BY321" s="324"/>
      <c r="BZ321" s="324"/>
      <c r="CA321" s="324"/>
      <c r="CB321" s="324"/>
      <c r="CC321" s="326"/>
      <c r="CD321" s="326"/>
      <c r="CE321" s="326"/>
      <c r="CF321" s="326"/>
      <c r="CG321" s="326"/>
      <c r="CH321" s="326"/>
      <c r="CI321" s="326"/>
      <c r="CJ321" s="326"/>
      <c r="CK321" s="326"/>
      <c r="CL321" s="326"/>
      <c r="CM321" s="326"/>
      <c r="CN321" s="326"/>
      <c r="CO321" s="326"/>
      <c r="CP321" s="326"/>
      <c r="CQ321" s="326"/>
      <c r="CR321" s="326"/>
      <c r="CS321" s="326"/>
      <c r="CT321" s="326"/>
      <c r="CU321" s="326"/>
      <c r="CV321" s="326"/>
      <c r="CW321" s="326"/>
      <c r="CX321" s="326"/>
      <c r="CY321" s="326"/>
      <c r="CZ321" s="326"/>
      <c r="DA321" s="326"/>
      <c r="DB321" s="326"/>
      <c r="DC321" s="326"/>
      <c r="DD321" s="326"/>
      <c r="DE321" s="326"/>
      <c r="DF321" s="326"/>
      <c r="DG321" s="326"/>
      <c r="DH321" s="326"/>
      <c r="DI321" s="326"/>
      <c r="DJ321" s="326"/>
      <c r="DK321" s="326"/>
      <c r="DL321" s="326"/>
      <c r="DM321" s="326"/>
      <c r="DN321" s="326"/>
      <c r="DO321" s="326"/>
      <c r="DP321" s="326"/>
      <c r="DQ321" s="326"/>
    </row>
    <row r="322" s="309" customFormat="1" customHeight="1" spans="3:121">
      <c r="C322" s="328"/>
      <c r="D322" s="329"/>
      <c r="E322" s="329"/>
      <c r="G322" s="330"/>
      <c r="H322" s="331"/>
      <c r="I322" s="398"/>
      <c r="J322" s="399"/>
      <c r="K322" s="322"/>
      <c r="L322" s="322"/>
      <c r="M322" s="323"/>
      <c r="N322" s="323"/>
      <c r="O322" s="322"/>
      <c r="P322" s="322"/>
      <c r="Q322" s="323"/>
      <c r="S322" s="324"/>
      <c r="T322" s="324"/>
      <c r="U322" s="324"/>
      <c r="V322" s="324"/>
      <c r="W322" s="324"/>
      <c r="X322" s="324"/>
      <c r="Y322" s="324"/>
      <c r="Z322" s="324"/>
      <c r="AA322" s="324"/>
      <c r="AB322" s="325"/>
      <c r="AC322" s="324"/>
      <c r="AD322" s="324"/>
      <c r="AE322" s="324"/>
      <c r="AF322" s="324"/>
      <c r="AG322" s="324"/>
      <c r="AH322" s="324"/>
      <c r="AI322" s="324"/>
      <c r="AJ322" s="324"/>
      <c r="AK322" s="324"/>
      <c r="AL322" s="324"/>
      <c r="AM322" s="324"/>
      <c r="AN322" s="324"/>
      <c r="AO322" s="324"/>
      <c r="AP322" s="324"/>
      <c r="AQ322" s="324"/>
      <c r="AR322" s="324"/>
      <c r="AS322" s="324"/>
      <c r="AT322" s="324"/>
      <c r="AU322" s="324"/>
      <c r="AV322" s="324"/>
      <c r="AW322" s="324"/>
      <c r="AX322" s="324"/>
      <c r="AY322" s="324"/>
      <c r="AZ322" s="324"/>
      <c r="BA322" s="324"/>
      <c r="BB322" s="324"/>
      <c r="BC322" s="324"/>
      <c r="BD322" s="324"/>
      <c r="BE322" s="324"/>
      <c r="BF322" s="324"/>
      <c r="BG322" s="324"/>
      <c r="BH322" s="324"/>
      <c r="BI322" s="324"/>
      <c r="BJ322" s="324"/>
      <c r="BK322" s="324"/>
      <c r="BL322" s="324"/>
      <c r="BM322" s="324"/>
      <c r="BN322" s="324"/>
      <c r="BO322" s="324"/>
      <c r="BP322" s="324"/>
      <c r="BQ322" s="324"/>
      <c r="BR322" s="324"/>
      <c r="BS322" s="324"/>
      <c r="BT322" s="324"/>
      <c r="BU322" s="324"/>
      <c r="BV322" s="324"/>
      <c r="BW322" s="324"/>
      <c r="BX322" s="324"/>
      <c r="BY322" s="324"/>
      <c r="BZ322" s="324"/>
      <c r="CA322" s="324"/>
      <c r="CB322" s="324"/>
      <c r="CC322" s="326"/>
      <c r="CD322" s="326"/>
      <c r="CE322" s="326"/>
      <c r="CF322" s="326"/>
      <c r="CG322" s="326"/>
      <c r="CH322" s="326"/>
      <c r="CI322" s="326"/>
      <c r="CJ322" s="326"/>
      <c r="CK322" s="326"/>
      <c r="CL322" s="326"/>
      <c r="CM322" s="326"/>
      <c r="CN322" s="326"/>
      <c r="CO322" s="326"/>
      <c r="CP322" s="326"/>
      <c r="CQ322" s="326"/>
      <c r="CR322" s="326"/>
      <c r="CS322" s="326"/>
      <c r="CT322" s="326"/>
      <c r="CU322" s="326"/>
      <c r="CV322" s="326"/>
      <c r="CW322" s="326"/>
      <c r="CX322" s="326"/>
      <c r="CY322" s="326"/>
      <c r="CZ322" s="326"/>
      <c r="DA322" s="326"/>
      <c r="DB322" s="326"/>
      <c r="DC322" s="326"/>
      <c r="DD322" s="326"/>
      <c r="DE322" s="326"/>
      <c r="DF322" s="326"/>
      <c r="DG322" s="326"/>
      <c r="DH322" s="326"/>
      <c r="DI322" s="326"/>
      <c r="DJ322" s="326"/>
      <c r="DK322" s="326"/>
      <c r="DL322" s="326"/>
      <c r="DM322" s="326"/>
      <c r="DN322" s="326"/>
      <c r="DO322" s="326"/>
      <c r="DP322" s="326"/>
      <c r="DQ322" s="326"/>
    </row>
    <row r="323" s="309" customFormat="1" customHeight="1" spans="3:121">
      <c r="C323" s="328"/>
      <c r="D323" s="329"/>
      <c r="E323" s="329"/>
      <c r="G323" s="330"/>
      <c r="H323" s="331"/>
      <c r="I323" s="398"/>
      <c r="J323" s="399"/>
      <c r="K323" s="322"/>
      <c r="L323" s="322"/>
      <c r="M323" s="323"/>
      <c r="N323" s="323"/>
      <c r="O323" s="322"/>
      <c r="P323" s="322"/>
      <c r="Q323" s="323"/>
      <c r="S323" s="324"/>
      <c r="T323" s="324"/>
      <c r="U323" s="324"/>
      <c r="V323" s="324"/>
      <c r="W323" s="324"/>
      <c r="X323" s="324"/>
      <c r="Y323" s="324"/>
      <c r="Z323" s="324"/>
      <c r="AA323" s="324"/>
      <c r="AB323" s="325"/>
      <c r="AC323" s="324"/>
      <c r="AD323" s="324"/>
      <c r="AE323" s="324"/>
      <c r="AF323" s="324"/>
      <c r="AG323" s="324"/>
      <c r="AH323" s="324"/>
      <c r="AI323" s="324"/>
      <c r="AJ323" s="324"/>
      <c r="AK323" s="324"/>
      <c r="AL323" s="324"/>
      <c r="AM323" s="324"/>
      <c r="AN323" s="324"/>
      <c r="AO323" s="324"/>
      <c r="AP323" s="324"/>
      <c r="AQ323" s="324"/>
      <c r="AR323" s="324"/>
      <c r="AS323" s="324"/>
      <c r="AT323" s="324"/>
      <c r="AU323" s="324"/>
      <c r="AV323" s="324"/>
      <c r="AW323" s="324"/>
      <c r="AX323" s="324"/>
      <c r="AY323" s="324"/>
      <c r="AZ323" s="324"/>
      <c r="BA323" s="324"/>
      <c r="BB323" s="324"/>
      <c r="BC323" s="324"/>
      <c r="BD323" s="324"/>
      <c r="BE323" s="324"/>
      <c r="BF323" s="324"/>
      <c r="BG323" s="324"/>
      <c r="BH323" s="324"/>
      <c r="BI323" s="324"/>
      <c r="BJ323" s="324"/>
      <c r="BK323" s="324"/>
      <c r="BL323" s="324"/>
      <c r="BM323" s="324"/>
      <c r="BN323" s="324"/>
      <c r="BO323" s="324"/>
      <c r="BP323" s="324"/>
      <c r="BQ323" s="324"/>
      <c r="BR323" s="324"/>
      <c r="BS323" s="324"/>
      <c r="BT323" s="324"/>
      <c r="BU323" s="324"/>
      <c r="BV323" s="324"/>
      <c r="BW323" s="324"/>
      <c r="BX323" s="324"/>
      <c r="BY323" s="324"/>
      <c r="BZ323" s="324"/>
      <c r="CA323" s="324"/>
      <c r="CB323" s="324"/>
      <c r="CC323" s="326"/>
      <c r="CD323" s="326"/>
      <c r="CE323" s="326"/>
      <c r="CF323" s="326"/>
      <c r="CG323" s="326"/>
      <c r="CH323" s="326"/>
      <c r="CI323" s="326"/>
      <c r="CJ323" s="326"/>
      <c r="CK323" s="326"/>
      <c r="CL323" s="326"/>
      <c r="CM323" s="326"/>
      <c r="CN323" s="326"/>
      <c r="CO323" s="326"/>
      <c r="CP323" s="326"/>
      <c r="CQ323" s="326"/>
      <c r="CR323" s="326"/>
      <c r="CS323" s="326"/>
      <c r="CT323" s="326"/>
      <c r="CU323" s="326"/>
      <c r="CV323" s="326"/>
      <c r="CW323" s="326"/>
      <c r="CX323" s="326"/>
      <c r="CY323" s="326"/>
      <c r="CZ323" s="326"/>
      <c r="DA323" s="326"/>
      <c r="DB323" s="326"/>
      <c r="DC323" s="326"/>
      <c r="DD323" s="326"/>
      <c r="DE323" s="326"/>
      <c r="DF323" s="326"/>
      <c r="DG323" s="326"/>
      <c r="DH323" s="326"/>
      <c r="DI323" s="326"/>
      <c r="DJ323" s="326"/>
      <c r="DK323" s="326"/>
      <c r="DL323" s="326"/>
      <c r="DM323" s="326"/>
      <c r="DN323" s="326"/>
      <c r="DO323" s="326"/>
      <c r="DP323" s="326"/>
      <c r="DQ323" s="326"/>
    </row>
    <row r="324" s="309" customFormat="1" customHeight="1" spans="3:121">
      <c r="C324" s="328"/>
      <c r="D324" s="329"/>
      <c r="E324" s="329"/>
      <c r="G324" s="330"/>
      <c r="H324" s="331"/>
      <c r="I324" s="398"/>
      <c r="J324" s="399"/>
      <c r="K324" s="322"/>
      <c r="L324" s="322"/>
      <c r="M324" s="323"/>
      <c r="N324" s="323"/>
      <c r="O324" s="322"/>
      <c r="P324" s="322"/>
      <c r="Q324" s="323"/>
      <c r="S324" s="324"/>
      <c r="T324" s="324"/>
      <c r="U324" s="324"/>
      <c r="V324" s="324"/>
      <c r="W324" s="324"/>
      <c r="X324" s="324"/>
      <c r="Y324" s="324"/>
      <c r="Z324" s="324"/>
      <c r="AA324" s="324"/>
      <c r="AB324" s="325"/>
      <c r="AC324" s="324"/>
      <c r="AD324" s="324"/>
      <c r="AE324" s="324"/>
      <c r="AF324" s="324"/>
      <c r="AG324" s="324"/>
      <c r="AH324" s="324"/>
      <c r="AI324" s="324"/>
      <c r="AJ324" s="324"/>
      <c r="AK324" s="324"/>
      <c r="AL324" s="324"/>
      <c r="AM324" s="324"/>
      <c r="AN324" s="324"/>
      <c r="AO324" s="324"/>
      <c r="AP324" s="324"/>
      <c r="AQ324" s="324"/>
      <c r="AR324" s="324"/>
      <c r="AS324" s="324"/>
      <c r="AT324" s="324"/>
      <c r="AU324" s="324"/>
      <c r="AV324" s="324"/>
      <c r="AW324" s="324"/>
      <c r="AX324" s="324"/>
      <c r="AY324" s="324"/>
      <c r="AZ324" s="324"/>
      <c r="BA324" s="324"/>
      <c r="BB324" s="324"/>
      <c r="BC324" s="324"/>
      <c r="BD324" s="324"/>
      <c r="BE324" s="324"/>
      <c r="BF324" s="324"/>
      <c r="BG324" s="324"/>
      <c r="BH324" s="324"/>
      <c r="BI324" s="324"/>
      <c r="BJ324" s="324"/>
      <c r="BK324" s="324"/>
      <c r="BL324" s="324"/>
      <c r="BM324" s="324"/>
      <c r="BN324" s="324"/>
      <c r="BO324" s="324"/>
      <c r="BP324" s="324"/>
      <c r="BQ324" s="324"/>
      <c r="BR324" s="324"/>
      <c r="BS324" s="324"/>
      <c r="BT324" s="324"/>
      <c r="BU324" s="324"/>
      <c r="BV324" s="324"/>
      <c r="BW324" s="324"/>
      <c r="BX324" s="324"/>
      <c r="BY324" s="324"/>
      <c r="BZ324" s="324"/>
      <c r="CA324" s="324"/>
      <c r="CB324" s="324"/>
      <c r="CC324" s="326"/>
      <c r="CD324" s="326"/>
      <c r="CE324" s="326"/>
      <c r="CF324" s="326"/>
      <c r="CG324" s="326"/>
      <c r="CH324" s="326"/>
      <c r="CI324" s="326"/>
      <c r="CJ324" s="326"/>
      <c r="CK324" s="326"/>
      <c r="CL324" s="326"/>
      <c r="CM324" s="326"/>
      <c r="CN324" s="326"/>
      <c r="CO324" s="326"/>
      <c r="CP324" s="326"/>
      <c r="CQ324" s="326"/>
      <c r="CR324" s="326"/>
      <c r="CS324" s="326"/>
      <c r="CT324" s="326"/>
      <c r="CU324" s="326"/>
      <c r="CV324" s="326"/>
      <c r="CW324" s="326"/>
      <c r="CX324" s="326"/>
      <c r="CY324" s="326"/>
      <c r="CZ324" s="326"/>
      <c r="DA324" s="326"/>
      <c r="DB324" s="326"/>
      <c r="DC324" s="326"/>
      <c r="DD324" s="326"/>
      <c r="DE324" s="326"/>
      <c r="DF324" s="326"/>
      <c r="DG324" s="326"/>
      <c r="DH324" s="326"/>
      <c r="DI324" s="326"/>
      <c r="DJ324" s="326"/>
      <c r="DK324" s="326"/>
      <c r="DL324" s="326"/>
      <c r="DM324" s="326"/>
      <c r="DN324" s="326"/>
      <c r="DO324" s="326"/>
      <c r="DP324" s="326"/>
      <c r="DQ324" s="326"/>
    </row>
    <row r="325" s="309" customFormat="1" customHeight="1" spans="3:121">
      <c r="C325" s="328"/>
      <c r="D325" s="329"/>
      <c r="E325" s="329"/>
      <c r="G325" s="330"/>
      <c r="H325" s="331"/>
      <c r="I325" s="398"/>
      <c r="J325" s="399"/>
      <c r="K325" s="322"/>
      <c r="L325" s="322"/>
      <c r="M325" s="323"/>
      <c r="N325" s="323"/>
      <c r="O325" s="322"/>
      <c r="P325" s="322"/>
      <c r="Q325" s="323"/>
      <c r="S325" s="324"/>
      <c r="T325" s="324"/>
      <c r="U325" s="324"/>
      <c r="V325" s="324"/>
      <c r="W325" s="324"/>
      <c r="X325" s="324"/>
      <c r="Y325" s="324"/>
      <c r="Z325" s="324"/>
      <c r="AA325" s="324"/>
      <c r="AB325" s="325"/>
      <c r="AC325" s="324"/>
      <c r="AD325" s="324"/>
      <c r="AE325" s="324"/>
      <c r="AF325" s="324"/>
      <c r="AG325" s="324"/>
      <c r="AH325" s="324"/>
      <c r="AI325" s="324"/>
      <c r="AJ325" s="324"/>
      <c r="AK325" s="324"/>
      <c r="AL325" s="324"/>
      <c r="AM325" s="324"/>
      <c r="AN325" s="324"/>
      <c r="AO325" s="324"/>
      <c r="AP325" s="324"/>
      <c r="AQ325" s="324"/>
      <c r="AR325" s="324"/>
      <c r="AS325" s="324"/>
      <c r="AT325" s="324"/>
      <c r="AU325" s="324"/>
      <c r="AV325" s="324"/>
      <c r="AW325" s="324"/>
      <c r="AX325" s="324"/>
      <c r="AY325" s="324"/>
      <c r="AZ325" s="324"/>
      <c r="BA325" s="324"/>
      <c r="BB325" s="324"/>
      <c r="BC325" s="324"/>
      <c r="BD325" s="324"/>
      <c r="BE325" s="324"/>
      <c r="BF325" s="324"/>
      <c r="BG325" s="324"/>
      <c r="BH325" s="324"/>
      <c r="BI325" s="324"/>
      <c r="BJ325" s="324"/>
      <c r="BK325" s="324"/>
      <c r="BL325" s="324"/>
      <c r="BM325" s="324"/>
      <c r="BN325" s="324"/>
      <c r="BO325" s="324"/>
      <c r="BP325" s="324"/>
      <c r="BQ325" s="324"/>
      <c r="BR325" s="324"/>
      <c r="BS325" s="324"/>
      <c r="BT325" s="324"/>
      <c r="BU325" s="324"/>
      <c r="BV325" s="324"/>
      <c r="BW325" s="324"/>
      <c r="BX325" s="324"/>
      <c r="BY325" s="324"/>
      <c r="BZ325" s="324"/>
      <c r="CA325" s="324"/>
      <c r="CB325" s="324"/>
      <c r="CC325" s="326"/>
      <c r="CD325" s="326"/>
      <c r="CE325" s="326"/>
      <c r="CF325" s="326"/>
      <c r="CG325" s="326"/>
      <c r="CH325" s="326"/>
      <c r="CI325" s="326"/>
      <c r="CJ325" s="326"/>
      <c r="CK325" s="326"/>
      <c r="CL325" s="326"/>
      <c r="CM325" s="326"/>
      <c r="CN325" s="326"/>
      <c r="CO325" s="326"/>
      <c r="CP325" s="326"/>
      <c r="CQ325" s="326"/>
      <c r="CR325" s="326"/>
      <c r="CS325" s="326"/>
      <c r="CT325" s="326"/>
      <c r="CU325" s="326"/>
      <c r="CV325" s="326"/>
      <c r="CW325" s="326"/>
      <c r="CX325" s="326"/>
      <c r="CY325" s="326"/>
      <c r="CZ325" s="326"/>
      <c r="DA325" s="326"/>
      <c r="DB325" s="326"/>
      <c r="DC325" s="326"/>
      <c r="DD325" s="326"/>
      <c r="DE325" s="326"/>
      <c r="DF325" s="326"/>
      <c r="DG325" s="326"/>
      <c r="DH325" s="326"/>
      <c r="DI325" s="326"/>
      <c r="DJ325" s="326"/>
      <c r="DK325" s="326"/>
      <c r="DL325" s="326"/>
      <c r="DM325" s="326"/>
      <c r="DN325" s="326"/>
      <c r="DO325" s="326"/>
      <c r="DP325" s="326"/>
      <c r="DQ325" s="326"/>
    </row>
    <row r="326" s="309" customFormat="1" customHeight="1" spans="3:121">
      <c r="C326" s="328"/>
      <c r="D326" s="329"/>
      <c r="E326" s="329"/>
      <c r="G326" s="330"/>
      <c r="H326" s="331"/>
      <c r="I326" s="398"/>
      <c r="J326" s="399"/>
      <c r="K326" s="322"/>
      <c r="L326" s="322"/>
      <c r="M326" s="323"/>
      <c r="N326" s="323"/>
      <c r="O326" s="322"/>
      <c r="P326" s="322"/>
      <c r="Q326" s="323"/>
      <c r="S326" s="324"/>
      <c r="T326" s="324"/>
      <c r="U326" s="324"/>
      <c r="V326" s="324"/>
      <c r="W326" s="324"/>
      <c r="X326" s="324"/>
      <c r="Y326" s="324"/>
      <c r="Z326" s="324"/>
      <c r="AA326" s="324"/>
      <c r="AB326" s="325"/>
      <c r="AC326" s="324"/>
      <c r="AD326" s="324"/>
      <c r="AE326" s="324"/>
      <c r="AF326" s="324"/>
      <c r="AG326" s="324"/>
      <c r="AH326" s="324"/>
      <c r="AI326" s="324"/>
      <c r="AJ326" s="324"/>
      <c r="AK326" s="324"/>
      <c r="AL326" s="324"/>
      <c r="AM326" s="324"/>
      <c r="AN326" s="324"/>
      <c r="AO326" s="324"/>
      <c r="AP326" s="324"/>
      <c r="AQ326" s="324"/>
      <c r="AR326" s="324"/>
      <c r="AS326" s="324"/>
      <c r="AT326" s="324"/>
      <c r="AU326" s="324"/>
      <c r="AV326" s="324"/>
      <c r="AW326" s="324"/>
      <c r="AX326" s="324"/>
      <c r="AY326" s="324"/>
      <c r="AZ326" s="324"/>
      <c r="BA326" s="324"/>
      <c r="BB326" s="324"/>
      <c r="BC326" s="324"/>
      <c r="BD326" s="324"/>
      <c r="BE326" s="324"/>
      <c r="BF326" s="324"/>
      <c r="BG326" s="324"/>
      <c r="BH326" s="324"/>
      <c r="BI326" s="324"/>
      <c r="BJ326" s="324"/>
      <c r="BK326" s="324"/>
      <c r="BL326" s="324"/>
      <c r="BM326" s="324"/>
      <c r="BN326" s="324"/>
      <c r="BO326" s="324"/>
      <c r="BP326" s="324"/>
      <c r="BQ326" s="324"/>
      <c r="BR326" s="324"/>
      <c r="BS326" s="324"/>
      <c r="BT326" s="324"/>
      <c r="BU326" s="324"/>
      <c r="BV326" s="324"/>
      <c r="BW326" s="324"/>
      <c r="BX326" s="324"/>
      <c r="BY326" s="324"/>
      <c r="BZ326" s="324"/>
      <c r="CA326" s="324"/>
      <c r="CB326" s="324"/>
      <c r="CC326" s="326"/>
      <c r="CD326" s="326"/>
      <c r="CE326" s="326"/>
      <c r="CF326" s="326"/>
      <c r="CG326" s="326"/>
      <c r="CH326" s="326"/>
      <c r="CI326" s="326"/>
      <c r="CJ326" s="326"/>
      <c r="CK326" s="326"/>
      <c r="CL326" s="326"/>
      <c r="CM326" s="326"/>
      <c r="CN326" s="326"/>
      <c r="CO326" s="326"/>
      <c r="CP326" s="326"/>
      <c r="CQ326" s="326"/>
      <c r="CR326" s="326"/>
      <c r="CS326" s="326"/>
      <c r="CT326" s="326"/>
      <c r="CU326" s="326"/>
      <c r="CV326" s="326"/>
      <c r="CW326" s="326"/>
      <c r="CX326" s="326"/>
      <c r="CY326" s="326"/>
      <c r="CZ326" s="326"/>
      <c r="DA326" s="326"/>
      <c r="DB326" s="326"/>
      <c r="DC326" s="326"/>
      <c r="DD326" s="326"/>
      <c r="DE326" s="326"/>
      <c r="DF326" s="326"/>
      <c r="DG326" s="326"/>
      <c r="DH326" s="326"/>
      <c r="DI326" s="326"/>
      <c r="DJ326" s="326"/>
      <c r="DK326" s="326"/>
      <c r="DL326" s="326"/>
      <c r="DM326" s="326"/>
      <c r="DN326" s="326"/>
      <c r="DO326" s="326"/>
      <c r="DP326" s="326"/>
      <c r="DQ326" s="326"/>
    </row>
    <row r="327" s="309" customFormat="1" customHeight="1" spans="3:121">
      <c r="C327" s="328"/>
      <c r="D327" s="329"/>
      <c r="E327" s="329"/>
      <c r="G327" s="330"/>
      <c r="H327" s="331"/>
      <c r="I327" s="398"/>
      <c r="J327" s="399"/>
      <c r="K327" s="322"/>
      <c r="L327" s="322"/>
      <c r="M327" s="323"/>
      <c r="N327" s="323"/>
      <c r="O327" s="322"/>
      <c r="P327" s="322"/>
      <c r="Q327" s="323"/>
      <c r="S327" s="324"/>
      <c r="T327" s="324"/>
      <c r="U327" s="324"/>
      <c r="V327" s="324"/>
      <c r="W327" s="324"/>
      <c r="X327" s="324"/>
      <c r="Y327" s="324"/>
      <c r="Z327" s="324"/>
      <c r="AA327" s="324"/>
      <c r="AB327" s="325"/>
      <c r="AC327" s="324"/>
      <c r="AD327" s="324"/>
      <c r="AE327" s="324"/>
      <c r="AF327" s="324"/>
      <c r="AG327" s="324"/>
      <c r="AH327" s="324"/>
      <c r="AI327" s="324"/>
      <c r="AJ327" s="324"/>
      <c r="AK327" s="324"/>
      <c r="AL327" s="324"/>
      <c r="AM327" s="324"/>
      <c r="AN327" s="324"/>
      <c r="AO327" s="324"/>
      <c r="AP327" s="324"/>
      <c r="AQ327" s="324"/>
      <c r="AR327" s="324"/>
      <c r="AS327" s="324"/>
      <c r="AT327" s="324"/>
      <c r="AU327" s="324"/>
      <c r="AV327" s="324"/>
      <c r="AW327" s="324"/>
      <c r="AX327" s="324"/>
      <c r="AY327" s="324"/>
      <c r="AZ327" s="324"/>
      <c r="BA327" s="324"/>
      <c r="BB327" s="324"/>
      <c r="BC327" s="324"/>
      <c r="BD327" s="324"/>
      <c r="BE327" s="324"/>
      <c r="BF327" s="324"/>
      <c r="BG327" s="324"/>
      <c r="BH327" s="324"/>
      <c r="BI327" s="324"/>
      <c r="BJ327" s="324"/>
      <c r="BK327" s="324"/>
      <c r="BL327" s="324"/>
      <c r="BM327" s="324"/>
      <c r="BN327" s="324"/>
      <c r="BO327" s="324"/>
      <c r="BP327" s="324"/>
      <c r="BQ327" s="324"/>
      <c r="BR327" s="324"/>
      <c r="BS327" s="324"/>
      <c r="BT327" s="324"/>
      <c r="BU327" s="324"/>
      <c r="BV327" s="324"/>
      <c r="BW327" s="324"/>
      <c r="BX327" s="324"/>
      <c r="BY327" s="324"/>
      <c r="BZ327" s="324"/>
      <c r="CA327" s="324"/>
      <c r="CB327" s="324"/>
      <c r="CC327" s="326"/>
      <c r="CD327" s="326"/>
      <c r="CE327" s="326"/>
      <c r="CF327" s="326"/>
      <c r="CG327" s="326"/>
      <c r="CH327" s="326"/>
      <c r="CI327" s="326"/>
      <c r="CJ327" s="326"/>
      <c r="CK327" s="326"/>
      <c r="CL327" s="326"/>
      <c r="CM327" s="326"/>
      <c r="CN327" s="326"/>
      <c r="CO327" s="326"/>
      <c r="CP327" s="326"/>
      <c r="CQ327" s="326"/>
      <c r="CR327" s="326"/>
      <c r="CS327" s="326"/>
      <c r="CT327" s="326"/>
      <c r="CU327" s="326"/>
      <c r="CV327" s="326"/>
      <c r="CW327" s="326"/>
      <c r="CX327" s="326"/>
      <c r="CY327" s="326"/>
      <c r="CZ327" s="326"/>
      <c r="DA327" s="326"/>
      <c r="DB327" s="326"/>
      <c r="DC327" s="326"/>
      <c r="DD327" s="326"/>
      <c r="DE327" s="326"/>
      <c r="DF327" s="326"/>
      <c r="DG327" s="326"/>
      <c r="DH327" s="326"/>
      <c r="DI327" s="326"/>
      <c r="DJ327" s="326"/>
      <c r="DK327" s="326"/>
      <c r="DL327" s="326"/>
      <c r="DM327" s="326"/>
      <c r="DN327" s="326"/>
      <c r="DO327" s="326"/>
      <c r="DP327" s="326"/>
      <c r="DQ327" s="326"/>
    </row>
    <row r="328" s="309" customFormat="1" customHeight="1" spans="3:121">
      <c r="C328" s="328"/>
      <c r="D328" s="329"/>
      <c r="E328" s="329"/>
      <c r="G328" s="330"/>
      <c r="H328" s="331"/>
      <c r="I328" s="398"/>
      <c r="J328" s="399"/>
      <c r="K328" s="322"/>
      <c r="L328" s="322"/>
      <c r="M328" s="323"/>
      <c r="N328" s="323"/>
      <c r="O328" s="322"/>
      <c r="P328" s="322"/>
      <c r="Q328" s="323"/>
      <c r="S328" s="324"/>
      <c r="T328" s="324"/>
      <c r="U328" s="324"/>
      <c r="V328" s="324"/>
      <c r="W328" s="324"/>
      <c r="X328" s="324"/>
      <c r="Y328" s="324"/>
      <c r="Z328" s="324"/>
      <c r="AA328" s="324"/>
      <c r="AB328" s="325"/>
      <c r="AC328" s="324"/>
      <c r="AD328" s="324"/>
      <c r="AE328" s="324"/>
      <c r="AF328" s="324"/>
      <c r="AG328" s="324"/>
      <c r="AH328" s="324"/>
      <c r="AI328" s="324"/>
      <c r="AJ328" s="324"/>
      <c r="AK328" s="324"/>
      <c r="AL328" s="324"/>
      <c r="AM328" s="324"/>
      <c r="AN328" s="324"/>
      <c r="AO328" s="324"/>
      <c r="AP328" s="324"/>
      <c r="AQ328" s="324"/>
      <c r="AR328" s="324"/>
      <c r="AS328" s="324"/>
      <c r="AT328" s="324"/>
      <c r="AU328" s="324"/>
      <c r="AV328" s="324"/>
      <c r="AW328" s="324"/>
      <c r="AX328" s="324"/>
      <c r="AY328" s="324"/>
      <c r="AZ328" s="324"/>
      <c r="BA328" s="324"/>
      <c r="BB328" s="324"/>
      <c r="BC328" s="324"/>
      <c r="BD328" s="324"/>
      <c r="BE328" s="324"/>
      <c r="BF328" s="324"/>
      <c r="BG328" s="324"/>
      <c r="BH328" s="324"/>
      <c r="BI328" s="324"/>
      <c r="BJ328" s="324"/>
      <c r="BK328" s="324"/>
      <c r="BL328" s="324"/>
      <c r="BM328" s="324"/>
      <c r="BN328" s="324"/>
      <c r="BO328" s="324"/>
      <c r="BP328" s="324"/>
      <c r="BQ328" s="324"/>
      <c r="BR328" s="324"/>
      <c r="BS328" s="324"/>
      <c r="BT328" s="324"/>
      <c r="BU328" s="324"/>
      <c r="BV328" s="324"/>
      <c r="BW328" s="324"/>
      <c r="BX328" s="324"/>
      <c r="BY328" s="324"/>
      <c r="BZ328" s="324"/>
      <c r="CA328" s="324"/>
      <c r="CB328" s="324"/>
      <c r="CC328" s="326"/>
      <c r="CD328" s="326"/>
      <c r="CE328" s="326"/>
      <c r="CF328" s="326"/>
      <c r="CG328" s="326"/>
      <c r="CH328" s="326"/>
      <c r="CI328" s="326"/>
      <c r="CJ328" s="326"/>
      <c r="CK328" s="326"/>
      <c r="CL328" s="326"/>
      <c r="CM328" s="326"/>
      <c r="CN328" s="326"/>
      <c r="CO328" s="326"/>
      <c r="CP328" s="326"/>
      <c r="CQ328" s="326"/>
      <c r="CR328" s="326"/>
      <c r="CS328" s="326"/>
      <c r="CT328" s="326"/>
      <c r="CU328" s="326"/>
      <c r="CV328" s="326"/>
      <c r="CW328" s="326"/>
      <c r="CX328" s="326"/>
      <c r="CY328" s="326"/>
      <c r="CZ328" s="326"/>
      <c r="DA328" s="326"/>
      <c r="DB328" s="326"/>
      <c r="DC328" s="326"/>
      <c r="DD328" s="326"/>
      <c r="DE328" s="326"/>
      <c r="DF328" s="326"/>
      <c r="DG328" s="326"/>
      <c r="DH328" s="326"/>
      <c r="DI328" s="326"/>
      <c r="DJ328" s="326"/>
      <c r="DK328" s="326"/>
      <c r="DL328" s="326"/>
      <c r="DM328" s="326"/>
      <c r="DN328" s="326"/>
      <c r="DO328" s="326"/>
      <c r="DP328" s="326"/>
      <c r="DQ328" s="326"/>
    </row>
    <row r="329" s="309" customFormat="1" customHeight="1" spans="3:121">
      <c r="C329" s="328"/>
      <c r="D329" s="329"/>
      <c r="E329" s="329"/>
      <c r="G329" s="330"/>
      <c r="H329" s="331"/>
      <c r="I329" s="398"/>
      <c r="J329" s="399"/>
      <c r="K329" s="322"/>
      <c r="L329" s="322"/>
      <c r="M329" s="323"/>
      <c r="N329" s="323"/>
      <c r="O329" s="322"/>
      <c r="P329" s="322"/>
      <c r="Q329" s="323"/>
      <c r="S329" s="324"/>
      <c r="T329" s="324"/>
      <c r="U329" s="324"/>
      <c r="V329" s="324"/>
      <c r="W329" s="324"/>
      <c r="X329" s="324"/>
      <c r="Y329" s="324"/>
      <c r="Z329" s="324"/>
      <c r="AA329" s="324"/>
      <c r="AB329" s="325"/>
      <c r="AC329" s="324"/>
      <c r="AD329" s="324"/>
      <c r="AE329" s="324"/>
      <c r="AF329" s="324"/>
      <c r="AG329" s="324"/>
      <c r="AH329" s="324"/>
      <c r="AI329" s="324"/>
      <c r="AJ329" s="324"/>
      <c r="AK329" s="324"/>
      <c r="AL329" s="324"/>
      <c r="AM329" s="324"/>
      <c r="AN329" s="324"/>
      <c r="AO329" s="324"/>
      <c r="AP329" s="324"/>
      <c r="AQ329" s="324"/>
      <c r="AR329" s="324"/>
      <c r="AS329" s="324"/>
      <c r="AT329" s="324"/>
      <c r="AU329" s="324"/>
      <c r="AV329" s="324"/>
      <c r="AW329" s="324"/>
      <c r="AX329" s="324"/>
      <c r="AY329" s="324"/>
      <c r="AZ329" s="324"/>
      <c r="BA329" s="324"/>
      <c r="BB329" s="324"/>
      <c r="BC329" s="324"/>
      <c r="BD329" s="324"/>
      <c r="BE329" s="324"/>
      <c r="BF329" s="324"/>
      <c r="BG329" s="324"/>
      <c r="BH329" s="324"/>
      <c r="BI329" s="324"/>
      <c r="BJ329" s="324"/>
      <c r="BK329" s="324"/>
      <c r="BL329" s="324"/>
      <c r="BM329" s="324"/>
      <c r="BN329" s="324"/>
      <c r="BO329" s="324"/>
      <c r="BP329" s="324"/>
      <c r="BQ329" s="324"/>
      <c r="BR329" s="324"/>
      <c r="BS329" s="324"/>
      <c r="BT329" s="324"/>
      <c r="BU329" s="324"/>
      <c r="BV329" s="324"/>
      <c r="BW329" s="324"/>
      <c r="BX329" s="324"/>
      <c r="BY329" s="324"/>
      <c r="BZ329" s="324"/>
      <c r="CA329" s="324"/>
      <c r="CB329" s="324"/>
      <c r="CC329" s="326"/>
      <c r="CD329" s="326"/>
      <c r="CE329" s="326"/>
      <c r="CF329" s="326"/>
      <c r="CG329" s="326"/>
      <c r="CH329" s="326"/>
      <c r="CI329" s="326"/>
      <c r="CJ329" s="326"/>
      <c r="CK329" s="326"/>
      <c r="CL329" s="326"/>
      <c r="CM329" s="326"/>
      <c r="CN329" s="326"/>
      <c r="CO329" s="326"/>
      <c r="CP329" s="326"/>
      <c r="CQ329" s="326"/>
      <c r="CR329" s="326"/>
      <c r="CS329" s="326"/>
      <c r="CT329" s="326"/>
      <c r="CU329" s="326"/>
      <c r="CV329" s="326"/>
      <c r="CW329" s="326"/>
      <c r="CX329" s="326"/>
      <c r="CY329" s="326"/>
      <c r="CZ329" s="326"/>
      <c r="DA329" s="326"/>
      <c r="DB329" s="326"/>
      <c r="DC329" s="326"/>
      <c r="DD329" s="326"/>
      <c r="DE329" s="326"/>
      <c r="DF329" s="326"/>
      <c r="DG329" s="326"/>
      <c r="DH329" s="326"/>
      <c r="DI329" s="326"/>
      <c r="DJ329" s="326"/>
      <c r="DK329" s="326"/>
      <c r="DL329" s="326"/>
      <c r="DM329" s="326"/>
      <c r="DN329" s="326"/>
      <c r="DO329" s="326"/>
      <c r="DP329" s="326"/>
      <c r="DQ329" s="326"/>
    </row>
    <row r="330" s="309" customFormat="1" customHeight="1" spans="3:121">
      <c r="C330" s="328"/>
      <c r="D330" s="329"/>
      <c r="E330" s="329"/>
      <c r="G330" s="330"/>
      <c r="H330" s="331"/>
      <c r="I330" s="398"/>
      <c r="J330" s="399"/>
      <c r="K330" s="322"/>
      <c r="L330" s="322"/>
      <c r="M330" s="323"/>
      <c r="N330" s="323"/>
      <c r="O330" s="322"/>
      <c r="P330" s="322"/>
      <c r="Q330" s="323"/>
      <c r="S330" s="324"/>
      <c r="T330" s="324"/>
      <c r="U330" s="324"/>
      <c r="V330" s="324"/>
      <c r="W330" s="324"/>
      <c r="X330" s="324"/>
      <c r="Y330" s="324"/>
      <c r="Z330" s="324"/>
      <c r="AA330" s="324"/>
      <c r="AB330" s="325"/>
      <c r="AC330" s="324"/>
      <c r="AD330" s="324"/>
      <c r="AE330" s="324"/>
      <c r="AF330" s="324"/>
      <c r="AG330" s="324"/>
      <c r="AH330" s="324"/>
      <c r="AI330" s="324"/>
      <c r="AJ330" s="324"/>
      <c r="AK330" s="324"/>
      <c r="AL330" s="324"/>
      <c r="AM330" s="324"/>
      <c r="AN330" s="324"/>
      <c r="AO330" s="324"/>
      <c r="AP330" s="324"/>
      <c r="AQ330" s="324"/>
      <c r="AR330" s="324"/>
      <c r="AS330" s="324"/>
      <c r="AT330" s="324"/>
      <c r="AU330" s="324"/>
      <c r="AV330" s="324"/>
      <c r="AW330" s="324"/>
      <c r="AX330" s="324"/>
      <c r="AY330" s="324"/>
      <c r="AZ330" s="324"/>
      <c r="BA330" s="324"/>
      <c r="BB330" s="324"/>
      <c r="BC330" s="324"/>
      <c r="BD330" s="324"/>
      <c r="BE330" s="324"/>
      <c r="BF330" s="324"/>
      <c r="BG330" s="324"/>
      <c r="BH330" s="324"/>
      <c r="BI330" s="324"/>
      <c r="BJ330" s="324"/>
      <c r="BK330" s="324"/>
      <c r="BL330" s="324"/>
      <c r="BM330" s="324"/>
      <c r="BN330" s="324"/>
      <c r="BO330" s="324"/>
      <c r="BP330" s="324"/>
      <c r="BQ330" s="324"/>
      <c r="BR330" s="324"/>
      <c r="BS330" s="324"/>
      <c r="BT330" s="324"/>
      <c r="BU330" s="324"/>
      <c r="BV330" s="324"/>
      <c r="BW330" s="324"/>
      <c r="BX330" s="324"/>
      <c r="BY330" s="324"/>
      <c r="BZ330" s="324"/>
      <c r="CA330" s="324"/>
      <c r="CB330" s="324"/>
      <c r="CC330" s="326"/>
      <c r="CD330" s="326"/>
      <c r="CE330" s="326"/>
      <c r="CF330" s="326"/>
      <c r="CG330" s="326"/>
      <c r="CH330" s="326"/>
      <c r="CI330" s="326"/>
      <c r="CJ330" s="326"/>
      <c r="CK330" s="326"/>
      <c r="CL330" s="326"/>
      <c r="CM330" s="326"/>
      <c r="CN330" s="326"/>
      <c r="CO330" s="326"/>
      <c r="CP330" s="326"/>
      <c r="CQ330" s="326"/>
      <c r="CR330" s="326"/>
      <c r="CS330" s="326"/>
      <c r="CT330" s="326"/>
      <c r="CU330" s="326"/>
      <c r="CV330" s="326"/>
      <c r="CW330" s="326"/>
      <c r="CX330" s="326"/>
      <c r="CY330" s="326"/>
      <c r="CZ330" s="326"/>
      <c r="DA330" s="326"/>
      <c r="DB330" s="326"/>
      <c r="DC330" s="326"/>
      <c r="DD330" s="326"/>
      <c r="DE330" s="326"/>
      <c r="DF330" s="326"/>
      <c r="DG330" s="326"/>
      <c r="DH330" s="326"/>
      <c r="DI330" s="326"/>
      <c r="DJ330" s="326"/>
      <c r="DK330" s="326"/>
      <c r="DL330" s="326"/>
      <c r="DM330" s="326"/>
      <c r="DN330" s="326"/>
      <c r="DO330" s="326"/>
      <c r="DP330" s="326"/>
      <c r="DQ330" s="326"/>
    </row>
    <row r="331" s="309" customFormat="1" customHeight="1" spans="3:121">
      <c r="C331" s="328"/>
      <c r="D331" s="329"/>
      <c r="E331" s="329"/>
      <c r="G331" s="330"/>
      <c r="H331" s="331"/>
      <c r="I331" s="398"/>
      <c r="J331" s="399"/>
      <c r="K331" s="322"/>
      <c r="L331" s="322"/>
      <c r="M331" s="323"/>
      <c r="N331" s="323"/>
      <c r="O331" s="322"/>
      <c r="P331" s="322"/>
      <c r="Q331" s="323"/>
      <c r="S331" s="324"/>
      <c r="T331" s="324"/>
      <c r="U331" s="324"/>
      <c r="V331" s="324"/>
      <c r="W331" s="324"/>
      <c r="X331" s="324"/>
      <c r="Y331" s="324"/>
      <c r="Z331" s="324"/>
      <c r="AA331" s="324"/>
      <c r="AB331" s="325"/>
      <c r="AC331" s="324"/>
      <c r="AD331" s="324"/>
      <c r="AE331" s="324"/>
      <c r="AF331" s="324"/>
      <c r="AG331" s="324"/>
      <c r="AH331" s="324"/>
      <c r="AI331" s="324"/>
      <c r="AJ331" s="324"/>
      <c r="AK331" s="324"/>
      <c r="AL331" s="324"/>
      <c r="AM331" s="324"/>
      <c r="AN331" s="324"/>
      <c r="AO331" s="324"/>
      <c r="AP331" s="324"/>
      <c r="AQ331" s="324"/>
      <c r="AR331" s="324"/>
      <c r="AS331" s="324"/>
      <c r="AT331" s="324"/>
      <c r="AU331" s="324"/>
      <c r="AV331" s="324"/>
      <c r="AW331" s="324"/>
      <c r="AX331" s="324"/>
      <c r="AY331" s="324"/>
      <c r="AZ331" s="324"/>
      <c r="BA331" s="324"/>
      <c r="BB331" s="324"/>
      <c r="BC331" s="324"/>
      <c r="BD331" s="324"/>
      <c r="BE331" s="324"/>
      <c r="BF331" s="324"/>
      <c r="BG331" s="324"/>
      <c r="BH331" s="324"/>
      <c r="BI331" s="324"/>
      <c r="BJ331" s="324"/>
      <c r="BK331" s="324"/>
      <c r="BL331" s="324"/>
      <c r="BM331" s="324"/>
      <c r="BN331" s="324"/>
      <c r="BO331" s="324"/>
      <c r="BP331" s="324"/>
      <c r="BQ331" s="324"/>
      <c r="BR331" s="324"/>
      <c r="BS331" s="324"/>
      <c r="BT331" s="324"/>
      <c r="BU331" s="324"/>
      <c r="BV331" s="324"/>
      <c r="BW331" s="324"/>
      <c r="BX331" s="324"/>
      <c r="BY331" s="324"/>
      <c r="BZ331" s="324"/>
      <c r="CA331" s="324"/>
      <c r="CB331" s="324"/>
      <c r="CC331" s="326"/>
      <c r="CD331" s="326"/>
      <c r="CE331" s="326"/>
      <c r="CF331" s="326"/>
      <c r="CG331" s="326"/>
      <c r="CH331" s="326"/>
      <c r="CI331" s="326"/>
      <c r="CJ331" s="326"/>
      <c r="CK331" s="326"/>
      <c r="CL331" s="326"/>
      <c r="CM331" s="326"/>
      <c r="CN331" s="326"/>
      <c r="CO331" s="326"/>
      <c r="CP331" s="326"/>
      <c r="CQ331" s="326"/>
      <c r="CR331" s="326"/>
      <c r="CS331" s="326"/>
      <c r="CT331" s="326"/>
      <c r="CU331" s="326"/>
      <c r="CV331" s="326"/>
      <c r="CW331" s="326"/>
      <c r="CX331" s="326"/>
      <c r="CY331" s="326"/>
      <c r="CZ331" s="326"/>
      <c r="DA331" s="326"/>
      <c r="DB331" s="326"/>
      <c r="DC331" s="326"/>
      <c r="DD331" s="326"/>
      <c r="DE331" s="326"/>
      <c r="DF331" s="326"/>
      <c r="DG331" s="326"/>
      <c r="DH331" s="326"/>
      <c r="DI331" s="326"/>
      <c r="DJ331" s="326"/>
      <c r="DK331" s="326"/>
      <c r="DL331" s="326"/>
      <c r="DM331" s="326"/>
      <c r="DN331" s="326"/>
      <c r="DO331" s="326"/>
      <c r="DP331" s="326"/>
      <c r="DQ331" s="326"/>
    </row>
    <row r="332" s="309" customFormat="1" customHeight="1" spans="3:121">
      <c r="C332" s="328"/>
      <c r="D332" s="329"/>
      <c r="E332" s="329"/>
      <c r="G332" s="330"/>
      <c r="H332" s="331"/>
      <c r="I332" s="398"/>
      <c r="J332" s="399"/>
      <c r="K332" s="322"/>
      <c r="L332" s="322"/>
      <c r="M332" s="323"/>
      <c r="N332" s="323"/>
      <c r="O332" s="322"/>
      <c r="P332" s="322"/>
      <c r="Q332" s="323"/>
      <c r="S332" s="324"/>
      <c r="T332" s="324"/>
      <c r="U332" s="324"/>
      <c r="V332" s="324"/>
      <c r="W332" s="324"/>
      <c r="X332" s="324"/>
      <c r="Y332" s="324"/>
      <c r="Z332" s="324"/>
      <c r="AA332" s="324"/>
      <c r="AB332" s="325"/>
      <c r="AC332" s="324"/>
      <c r="AD332" s="324"/>
      <c r="AE332" s="324"/>
      <c r="AF332" s="324"/>
      <c r="AG332" s="324"/>
      <c r="AH332" s="324"/>
      <c r="AI332" s="324"/>
      <c r="AJ332" s="324"/>
      <c r="AK332" s="324"/>
      <c r="AL332" s="324"/>
      <c r="AM332" s="324"/>
      <c r="AN332" s="324"/>
      <c r="AO332" s="324"/>
      <c r="AP332" s="324"/>
      <c r="AQ332" s="324"/>
      <c r="AR332" s="324"/>
      <c r="AS332" s="324"/>
      <c r="AT332" s="324"/>
      <c r="AU332" s="324"/>
      <c r="AV332" s="324"/>
      <c r="AW332" s="324"/>
      <c r="AX332" s="324"/>
      <c r="AY332" s="324"/>
      <c r="AZ332" s="324"/>
      <c r="BA332" s="324"/>
      <c r="BB332" s="324"/>
      <c r="BC332" s="324"/>
      <c r="BD332" s="324"/>
      <c r="BE332" s="324"/>
      <c r="BF332" s="324"/>
      <c r="BG332" s="324"/>
      <c r="BH332" s="324"/>
      <c r="BI332" s="324"/>
      <c r="BJ332" s="324"/>
      <c r="BK332" s="324"/>
      <c r="BL332" s="324"/>
      <c r="BM332" s="324"/>
      <c r="BN332" s="324"/>
      <c r="BO332" s="324"/>
      <c r="BP332" s="324"/>
      <c r="BQ332" s="324"/>
      <c r="BR332" s="324"/>
      <c r="BS332" s="324"/>
      <c r="BT332" s="324"/>
      <c r="BU332" s="324"/>
      <c r="BV332" s="324"/>
      <c r="BW332" s="324"/>
      <c r="BX332" s="324"/>
      <c r="BY332" s="324"/>
      <c r="BZ332" s="324"/>
      <c r="CA332" s="324"/>
      <c r="CB332" s="324"/>
      <c r="CC332" s="326"/>
      <c r="CD332" s="326"/>
      <c r="CE332" s="326"/>
      <c r="CF332" s="326"/>
      <c r="CG332" s="326"/>
      <c r="CH332" s="326"/>
      <c r="CI332" s="326"/>
      <c r="CJ332" s="326"/>
      <c r="CK332" s="326"/>
      <c r="CL332" s="326"/>
      <c r="CM332" s="326"/>
      <c r="CN332" s="326"/>
      <c r="CO332" s="326"/>
      <c r="CP332" s="326"/>
      <c r="CQ332" s="326"/>
      <c r="CR332" s="326"/>
      <c r="CS332" s="326"/>
      <c r="CT332" s="326"/>
      <c r="CU332" s="326"/>
      <c r="CV332" s="326"/>
      <c r="CW332" s="326"/>
      <c r="CX332" s="326"/>
      <c r="CY332" s="326"/>
      <c r="CZ332" s="326"/>
      <c r="DA332" s="326"/>
      <c r="DB332" s="326"/>
      <c r="DC332" s="326"/>
      <c r="DD332" s="326"/>
      <c r="DE332" s="326"/>
      <c r="DF332" s="326"/>
      <c r="DG332" s="326"/>
      <c r="DH332" s="326"/>
      <c r="DI332" s="326"/>
      <c r="DJ332" s="326"/>
      <c r="DK332" s="326"/>
      <c r="DL332" s="326"/>
      <c r="DM332" s="326"/>
      <c r="DN332" s="326"/>
      <c r="DO332" s="326"/>
      <c r="DP332" s="326"/>
      <c r="DQ332" s="326"/>
    </row>
    <row r="333" s="309" customFormat="1" customHeight="1" spans="3:121">
      <c r="C333" s="328"/>
      <c r="D333" s="329"/>
      <c r="E333" s="329"/>
      <c r="G333" s="330"/>
      <c r="H333" s="331"/>
      <c r="I333" s="398"/>
      <c r="J333" s="399"/>
      <c r="K333" s="322"/>
      <c r="L333" s="322"/>
      <c r="M333" s="323"/>
      <c r="N333" s="323"/>
      <c r="O333" s="322"/>
      <c r="P333" s="322"/>
      <c r="Q333" s="323"/>
      <c r="S333" s="324"/>
      <c r="T333" s="324"/>
      <c r="U333" s="324"/>
      <c r="V333" s="324"/>
      <c r="W333" s="324"/>
      <c r="X333" s="324"/>
      <c r="Y333" s="324"/>
      <c r="Z333" s="324"/>
      <c r="AA333" s="324"/>
      <c r="AB333" s="325"/>
      <c r="AC333" s="324"/>
      <c r="AD333" s="324"/>
      <c r="AE333" s="324"/>
      <c r="AF333" s="324"/>
      <c r="AG333" s="324"/>
      <c r="AH333" s="324"/>
      <c r="AI333" s="324"/>
      <c r="AJ333" s="324"/>
      <c r="AK333" s="324"/>
      <c r="AL333" s="324"/>
      <c r="AM333" s="324"/>
      <c r="AN333" s="324"/>
      <c r="AO333" s="324"/>
      <c r="AP333" s="324"/>
      <c r="AQ333" s="324"/>
      <c r="AR333" s="324"/>
      <c r="AS333" s="324"/>
      <c r="AT333" s="324"/>
      <c r="AU333" s="324"/>
      <c r="AV333" s="324"/>
      <c r="AW333" s="324"/>
      <c r="AX333" s="324"/>
      <c r="AY333" s="324"/>
      <c r="AZ333" s="324"/>
      <c r="BA333" s="324"/>
      <c r="BB333" s="324"/>
      <c r="BC333" s="324"/>
      <c r="BD333" s="324"/>
      <c r="BE333" s="324"/>
      <c r="BF333" s="324"/>
      <c r="BG333" s="324"/>
      <c r="BH333" s="324"/>
      <c r="BI333" s="324"/>
      <c r="BJ333" s="324"/>
      <c r="BK333" s="324"/>
      <c r="BL333" s="324"/>
      <c r="BM333" s="324"/>
      <c r="BN333" s="324"/>
      <c r="BO333" s="324"/>
      <c r="BP333" s="324"/>
      <c r="BQ333" s="324"/>
      <c r="BR333" s="324"/>
      <c r="BS333" s="324"/>
      <c r="BT333" s="324"/>
      <c r="BU333" s="324"/>
      <c r="BV333" s="324"/>
      <c r="BW333" s="324"/>
      <c r="BX333" s="324"/>
      <c r="BY333" s="324"/>
      <c r="BZ333" s="324"/>
      <c r="CA333" s="324"/>
      <c r="CB333" s="324"/>
      <c r="CC333" s="326"/>
      <c r="CD333" s="326"/>
      <c r="CE333" s="326"/>
      <c r="CF333" s="326"/>
      <c r="CG333" s="326"/>
      <c r="CH333" s="326"/>
      <c r="CI333" s="326"/>
      <c r="CJ333" s="326"/>
      <c r="CK333" s="326"/>
      <c r="CL333" s="326"/>
      <c r="CM333" s="326"/>
      <c r="CN333" s="326"/>
      <c r="CO333" s="326"/>
      <c r="CP333" s="326"/>
      <c r="CQ333" s="326"/>
      <c r="CR333" s="326"/>
      <c r="CS333" s="326"/>
      <c r="CT333" s="326"/>
      <c r="CU333" s="326"/>
      <c r="CV333" s="326"/>
      <c r="CW333" s="326"/>
      <c r="CX333" s="326"/>
      <c r="CY333" s="326"/>
      <c r="CZ333" s="326"/>
      <c r="DA333" s="326"/>
      <c r="DB333" s="326"/>
      <c r="DC333" s="326"/>
      <c r="DD333" s="326"/>
      <c r="DE333" s="326"/>
      <c r="DF333" s="326"/>
      <c r="DG333" s="326"/>
      <c r="DH333" s="326"/>
      <c r="DI333" s="326"/>
      <c r="DJ333" s="326"/>
      <c r="DK333" s="326"/>
      <c r="DL333" s="326"/>
      <c r="DM333" s="326"/>
      <c r="DN333" s="326"/>
      <c r="DO333" s="326"/>
      <c r="DP333" s="326"/>
      <c r="DQ333" s="326"/>
    </row>
    <row r="334" s="309" customFormat="1" customHeight="1" spans="3:121">
      <c r="C334" s="328"/>
      <c r="D334" s="329"/>
      <c r="E334" s="329"/>
      <c r="G334" s="330"/>
      <c r="H334" s="331"/>
      <c r="I334" s="398"/>
      <c r="J334" s="399"/>
      <c r="K334" s="322"/>
      <c r="L334" s="322"/>
      <c r="M334" s="323"/>
      <c r="N334" s="323"/>
      <c r="O334" s="322"/>
      <c r="P334" s="322"/>
      <c r="Q334" s="323"/>
      <c r="S334" s="324"/>
      <c r="T334" s="324"/>
      <c r="U334" s="324"/>
      <c r="V334" s="324"/>
      <c r="W334" s="324"/>
      <c r="X334" s="324"/>
      <c r="Y334" s="324"/>
      <c r="Z334" s="324"/>
      <c r="AA334" s="324"/>
      <c r="AB334" s="325"/>
      <c r="AC334" s="324"/>
      <c r="AD334" s="324"/>
      <c r="AE334" s="324"/>
      <c r="AF334" s="324"/>
      <c r="AG334" s="324"/>
      <c r="AH334" s="324"/>
      <c r="AI334" s="324"/>
      <c r="AJ334" s="324"/>
      <c r="AK334" s="324"/>
      <c r="AL334" s="324"/>
      <c r="AM334" s="324"/>
      <c r="AN334" s="324"/>
      <c r="AO334" s="324"/>
      <c r="AP334" s="324"/>
      <c r="AQ334" s="324"/>
      <c r="AR334" s="324"/>
      <c r="AS334" s="324"/>
      <c r="AT334" s="324"/>
      <c r="AU334" s="324"/>
      <c r="AV334" s="324"/>
      <c r="AW334" s="324"/>
      <c r="AX334" s="324"/>
      <c r="AY334" s="324"/>
      <c r="AZ334" s="324"/>
      <c r="BA334" s="324"/>
      <c r="BB334" s="324"/>
      <c r="BC334" s="324"/>
      <c r="BD334" s="324"/>
      <c r="BE334" s="324"/>
      <c r="BF334" s="324"/>
      <c r="BG334" s="324"/>
      <c r="BH334" s="324"/>
      <c r="BI334" s="324"/>
      <c r="BJ334" s="324"/>
      <c r="BK334" s="324"/>
      <c r="BL334" s="324"/>
      <c r="BM334" s="324"/>
      <c r="BN334" s="324"/>
      <c r="BO334" s="324"/>
      <c r="BP334" s="324"/>
      <c r="BQ334" s="324"/>
      <c r="BR334" s="324"/>
      <c r="BS334" s="324"/>
      <c r="BT334" s="324"/>
      <c r="BU334" s="324"/>
      <c r="BV334" s="324"/>
      <c r="BW334" s="324"/>
      <c r="BX334" s="324"/>
      <c r="BY334" s="324"/>
      <c r="BZ334" s="324"/>
      <c r="CA334" s="324"/>
      <c r="CB334" s="324"/>
      <c r="CC334" s="326"/>
      <c r="CD334" s="326"/>
      <c r="CE334" s="326"/>
      <c r="CF334" s="326"/>
      <c r="CG334" s="326"/>
      <c r="CH334" s="326"/>
      <c r="CI334" s="326"/>
      <c r="CJ334" s="326"/>
      <c r="CK334" s="326"/>
      <c r="CL334" s="326"/>
      <c r="CM334" s="326"/>
      <c r="CN334" s="326"/>
      <c r="CO334" s="326"/>
      <c r="CP334" s="326"/>
      <c r="CQ334" s="326"/>
      <c r="CR334" s="326"/>
      <c r="CS334" s="326"/>
      <c r="CT334" s="326"/>
      <c r="CU334" s="326"/>
      <c r="CV334" s="326"/>
      <c r="CW334" s="326"/>
      <c r="CX334" s="326"/>
      <c r="CY334" s="326"/>
      <c r="CZ334" s="326"/>
      <c r="DA334" s="326"/>
      <c r="DB334" s="326"/>
      <c r="DC334" s="326"/>
      <c r="DD334" s="326"/>
      <c r="DE334" s="326"/>
      <c r="DF334" s="326"/>
      <c r="DG334" s="326"/>
      <c r="DH334" s="326"/>
      <c r="DI334" s="326"/>
      <c r="DJ334" s="326"/>
      <c r="DK334" s="326"/>
      <c r="DL334" s="326"/>
      <c r="DM334" s="326"/>
      <c r="DN334" s="326"/>
      <c r="DO334" s="326"/>
      <c r="DP334" s="326"/>
      <c r="DQ334" s="326"/>
    </row>
    <row r="335" s="309" customFormat="1" customHeight="1" spans="3:121">
      <c r="C335" s="328"/>
      <c r="D335" s="329"/>
      <c r="E335" s="329"/>
      <c r="G335" s="330"/>
      <c r="H335" s="331"/>
      <c r="I335" s="398"/>
      <c r="J335" s="399"/>
      <c r="K335" s="322"/>
      <c r="L335" s="322"/>
      <c r="M335" s="323"/>
      <c r="N335" s="323"/>
      <c r="O335" s="322"/>
      <c r="P335" s="322"/>
      <c r="Q335" s="323"/>
      <c r="S335" s="324"/>
      <c r="T335" s="324"/>
      <c r="U335" s="324"/>
      <c r="V335" s="324"/>
      <c r="W335" s="324"/>
      <c r="X335" s="324"/>
      <c r="Y335" s="324"/>
      <c r="Z335" s="324"/>
      <c r="AA335" s="324"/>
      <c r="AB335" s="325"/>
      <c r="AC335" s="324"/>
      <c r="AD335" s="324"/>
      <c r="AE335" s="324"/>
      <c r="AF335" s="324"/>
      <c r="AG335" s="324"/>
      <c r="AH335" s="324"/>
      <c r="AI335" s="324"/>
      <c r="AJ335" s="324"/>
      <c r="AK335" s="324"/>
      <c r="AL335" s="324"/>
      <c r="AM335" s="324"/>
      <c r="AN335" s="324"/>
      <c r="AO335" s="324"/>
      <c r="AP335" s="324"/>
      <c r="AQ335" s="324"/>
      <c r="AR335" s="324"/>
      <c r="AS335" s="324"/>
      <c r="AT335" s="324"/>
      <c r="AU335" s="324"/>
      <c r="AV335" s="324"/>
      <c r="AW335" s="324"/>
      <c r="AX335" s="324"/>
      <c r="AY335" s="324"/>
      <c r="AZ335" s="324"/>
      <c r="BA335" s="324"/>
      <c r="BB335" s="324"/>
      <c r="BC335" s="324"/>
      <c r="BD335" s="324"/>
      <c r="BE335" s="324"/>
      <c r="BF335" s="324"/>
      <c r="BG335" s="324"/>
      <c r="BH335" s="324"/>
      <c r="BI335" s="324"/>
      <c r="BJ335" s="324"/>
      <c r="BK335" s="324"/>
      <c r="BL335" s="324"/>
      <c r="BM335" s="324"/>
      <c r="BN335" s="324"/>
      <c r="BO335" s="324"/>
      <c r="BP335" s="324"/>
      <c r="BQ335" s="324"/>
      <c r="BR335" s="324"/>
      <c r="BS335" s="324"/>
      <c r="BT335" s="324"/>
      <c r="BU335" s="324"/>
      <c r="BV335" s="324"/>
      <c r="BW335" s="324"/>
      <c r="BX335" s="324"/>
      <c r="BY335" s="324"/>
      <c r="BZ335" s="324"/>
      <c r="CA335" s="324"/>
      <c r="CB335" s="324"/>
      <c r="CC335" s="326"/>
      <c r="CD335" s="326"/>
      <c r="CE335" s="326"/>
      <c r="CF335" s="326"/>
      <c r="CG335" s="326"/>
      <c r="CH335" s="326"/>
      <c r="CI335" s="326"/>
      <c r="CJ335" s="326"/>
      <c r="CK335" s="326"/>
      <c r="CL335" s="326"/>
      <c r="CM335" s="326"/>
      <c r="CN335" s="326"/>
      <c r="CO335" s="326"/>
      <c r="CP335" s="326"/>
      <c r="CQ335" s="326"/>
      <c r="CR335" s="326"/>
      <c r="CS335" s="326"/>
      <c r="CT335" s="326"/>
      <c r="CU335" s="326"/>
      <c r="CV335" s="326"/>
      <c r="CW335" s="326"/>
      <c r="CX335" s="326"/>
      <c r="CY335" s="326"/>
      <c r="CZ335" s="326"/>
      <c r="DA335" s="326"/>
      <c r="DB335" s="326"/>
      <c r="DC335" s="326"/>
      <c r="DD335" s="326"/>
      <c r="DE335" s="326"/>
      <c r="DF335" s="326"/>
      <c r="DG335" s="326"/>
      <c r="DH335" s="326"/>
      <c r="DI335" s="326"/>
      <c r="DJ335" s="326"/>
      <c r="DK335" s="326"/>
      <c r="DL335" s="326"/>
      <c r="DM335" s="326"/>
      <c r="DN335" s="326"/>
      <c r="DO335" s="326"/>
      <c r="DP335" s="326"/>
      <c r="DQ335" s="326"/>
    </row>
    <row r="336" s="309" customFormat="1" customHeight="1" spans="3:121">
      <c r="C336" s="328"/>
      <c r="D336" s="329"/>
      <c r="E336" s="329"/>
      <c r="G336" s="330"/>
      <c r="H336" s="331"/>
      <c r="I336" s="398"/>
      <c r="J336" s="399"/>
      <c r="K336" s="322"/>
      <c r="L336" s="322"/>
      <c r="M336" s="323"/>
      <c r="N336" s="323"/>
      <c r="O336" s="322"/>
      <c r="P336" s="322"/>
      <c r="Q336" s="323"/>
      <c r="S336" s="324"/>
      <c r="T336" s="324"/>
      <c r="U336" s="324"/>
      <c r="V336" s="324"/>
      <c r="W336" s="324"/>
      <c r="X336" s="324"/>
      <c r="Y336" s="324"/>
      <c r="Z336" s="324"/>
      <c r="AA336" s="324"/>
      <c r="AB336" s="325"/>
      <c r="AC336" s="324"/>
      <c r="AD336" s="324"/>
      <c r="AE336" s="324"/>
      <c r="AF336" s="324"/>
      <c r="AG336" s="324"/>
      <c r="AH336" s="324"/>
      <c r="AI336" s="324"/>
      <c r="AJ336" s="324"/>
      <c r="AK336" s="324"/>
      <c r="AL336" s="324"/>
      <c r="AM336" s="324"/>
      <c r="AN336" s="324"/>
      <c r="AO336" s="324"/>
      <c r="AP336" s="324"/>
      <c r="AQ336" s="324"/>
      <c r="AR336" s="324"/>
      <c r="AS336" s="324"/>
      <c r="AT336" s="324"/>
      <c r="AU336" s="324"/>
      <c r="AV336" s="324"/>
      <c r="AW336" s="324"/>
      <c r="AX336" s="324"/>
      <c r="AY336" s="324"/>
      <c r="AZ336" s="324"/>
      <c r="BA336" s="324"/>
      <c r="BB336" s="324"/>
      <c r="BC336" s="324"/>
      <c r="BD336" s="324"/>
      <c r="BE336" s="324"/>
      <c r="BF336" s="324"/>
      <c r="BG336" s="324"/>
      <c r="BH336" s="324"/>
      <c r="BI336" s="324"/>
      <c r="BJ336" s="324"/>
      <c r="BK336" s="324"/>
      <c r="BL336" s="324"/>
      <c r="BM336" s="324"/>
      <c r="BN336" s="324"/>
      <c r="BO336" s="324"/>
      <c r="BP336" s="324"/>
      <c r="BQ336" s="324"/>
      <c r="BR336" s="324"/>
      <c r="BS336" s="324"/>
      <c r="BT336" s="324"/>
      <c r="BU336" s="324"/>
      <c r="BV336" s="324"/>
      <c r="BW336" s="324"/>
      <c r="BX336" s="324"/>
      <c r="BY336" s="324"/>
      <c r="BZ336" s="324"/>
      <c r="CA336" s="324"/>
      <c r="CB336" s="324"/>
      <c r="CC336" s="326"/>
      <c r="CD336" s="326"/>
      <c r="CE336" s="326"/>
      <c r="CF336" s="326"/>
      <c r="CG336" s="326"/>
      <c r="CH336" s="326"/>
      <c r="CI336" s="326"/>
      <c r="CJ336" s="326"/>
      <c r="CK336" s="326"/>
      <c r="CL336" s="326"/>
      <c r="CM336" s="326"/>
      <c r="CN336" s="326"/>
      <c r="CO336" s="326"/>
      <c r="CP336" s="326"/>
      <c r="CQ336" s="326"/>
      <c r="CR336" s="326"/>
      <c r="CS336" s="326"/>
      <c r="CT336" s="326"/>
      <c r="CU336" s="326"/>
      <c r="CV336" s="326"/>
      <c r="CW336" s="326"/>
      <c r="CX336" s="326"/>
      <c r="CY336" s="326"/>
      <c r="CZ336" s="326"/>
      <c r="DA336" s="326"/>
      <c r="DB336" s="326"/>
      <c r="DC336" s="326"/>
      <c r="DD336" s="326"/>
      <c r="DE336" s="326"/>
      <c r="DF336" s="326"/>
      <c r="DG336" s="326"/>
      <c r="DH336" s="326"/>
      <c r="DI336" s="326"/>
      <c r="DJ336" s="326"/>
      <c r="DK336" s="326"/>
      <c r="DL336" s="326"/>
      <c r="DM336" s="326"/>
      <c r="DN336" s="326"/>
      <c r="DO336" s="326"/>
      <c r="DP336" s="326"/>
      <c r="DQ336" s="326"/>
    </row>
    <row r="337" s="309" customFormat="1" customHeight="1" spans="3:121">
      <c r="C337" s="328"/>
      <c r="D337" s="329"/>
      <c r="E337" s="329"/>
      <c r="G337" s="330"/>
      <c r="H337" s="331"/>
      <c r="I337" s="398"/>
      <c r="J337" s="399"/>
      <c r="K337" s="322"/>
      <c r="L337" s="322"/>
      <c r="M337" s="323"/>
      <c r="N337" s="323"/>
      <c r="O337" s="322"/>
      <c r="P337" s="322"/>
      <c r="Q337" s="323"/>
      <c r="S337" s="324"/>
      <c r="T337" s="324"/>
      <c r="U337" s="324"/>
      <c r="V337" s="324"/>
      <c r="W337" s="324"/>
      <c r="X337" s="324"/>
      <c r="Y337" s="324"/>
      <c r="Z337" s="324"/>
      <c r="AA337" s="324"/>
      <c r="AB337" s="325"/>
      <c r="AC337" s="324"/>
      <c r="AD337" s="324"/>
      <c r="AE337" s="324"/>
      <c r="AF337" s="324"/>
      <c r="AG337" s="324"/>
      <c r="AH337" s="324"/>
      <c r="AI337" s="324"/>
      <c r="AJ337" s="324"/>
      <c r="AK337" s="324"/>
      <c r="AL337" s="324"/>
      <c r="AM337" s="324"/>
      <c r="AN337" s="324"/>
      <c r="AO337" s="324"/>
      <c r="AP337" s="324"/>
      <c r="AQ337" s="324"/>
      <c r="AR337" s="324"/>
      <c r="AS337" s="324"/>
      <c r="AT337" s="324"/>
      <c r="AU337" s="324"/>
      <c r="AV337" s="324"/>
      <c r="AW337" s="324"/>
      <c r="AX337" s="324"/>
      <c r="AY337" s="324"/>
      <c r="AZ337" s="324"/>
      <c r="BA337" s="324"/>
      <c r="BB337" s="324"/>
      <c r="BC337" s="324"/>
      <c r="BD337" s="324"/>
      <c r="BE337" s="324"/>
      <c r="BF337" s="324"/>
      <c r="BG337" s="324"/>
      <c r="BH337" s="324"/>
      <c r="BI337" s="324"/>
      <c r="BJ337" s="324"/>
      <c r="BK337" s="324"/>
      <c r="BL337" s="324"/>
      <c r="BM337" s="324"/>
      <c r="BN337" s="324"/>
      <c r="BO337" s="324"/>
      <c r="BP337" s="324"/>
      <c r="BQ337" s="324"/>
      <c r="BR337" s="324"/>
      <c r="BS337" s="324"/>
      <c r="BT337" s="324"/>
      <c r="BU337" s="324"/>
      <c r="BV337" s="324"/>
      <c r="BW337" s="324"/>
      <c r="BX337" s="324"/>
      <c r="BY337" s="324"/>
      <c r="BZ337" s="324"/>
      <c r="CA337" s="324"/>
      <c r="CB337" s="324"/>
      <c r="CC337" s="326"/>
      <c r="CD337" s="326"/>
      <c r="CE337" s="326"/>
      <c r="CF337" s="326"/>
      <c r="CG337" s="326"/>
      <c r="CH337" s="326"/>
      <c r="CI337" s="326"/>
      <c r="CJ337" s="326"/>
      <c r="CK337" s="326"/>
      <c r="CL337" s="326"/>
      <c r="CM337" s="326"/>
      <c r="CN337" s="326"/>
      <c r="CO337" s="326"/>
      <c r="CP337" s="326"/>
      <c r="CQ337" s="326"/>
      <c r="CR337" s="326"/>
      <c r="CS337" s="326"/>
      <c r="CT337" s="326"/>
      <c r="CU337" s="326"/>
      <c r="CV337" s="326"/>
      <c r="CW337" s="326"/>
      <c r="CX337" s="326"/>
      <c r="CY337" s="326"/>
      <c r="CZ337" s="326"/>
      <c r="DA337" s="326"/>
      <c r="DB337" s="326"/>
      <c r="DC337" s="326"/>
      <c r="DD337" s="326"/>
      <c r="DE337" s="326"/>
      <c r="DF337" s="326"/>
      <c r="DG337" s="326"/>
      <c r="DH337" s="326"/>
      <c r="DI337" s="326"/>
      <c r="DJ337" s="326"/>
      <c r="DK337" s="326"/>
      <c r="DL337" s="326"/>
      <c r="DM337" s="326"/>
      <c r="DN337" s="326"/>
      <c r="DO337" s="326"/>
      <c r="DP337" s="326"/>
      <c r="DQ337" s="326"/>
    </row>
    <row r="338" s="309" customFormat="1" customHeight="1" spans="3:121">
      <c r="C338" s="328"/>
      <c r="D338" s="329"/>
      <c r="E338" s="329"/>
      <c r="G338" s="330"/>
      <c r="H338" s="331"/>
      <c r="I338" s="398"/>
      <c r="J338" s="399"/>
      <c r="K338" s="322"/>
      <c r="L338" s="322"/>
      <c r="M338" s="323"/>
      <c r="N338" s="323"/>
      <c r="O338" s="322"/>
      <c r="P338" s="322"/>
      <c r="Q338" s="323"/>
      <c r="S338" s="324"/>
      <c r="T338" s="324"/>
      <c r="U338" s="324"/>
      <c r="V338" s="324"/>
      <c r="W338" s="324"/>
      <c r="X338" s="324"/>
      <c r="Y338" s="324"/>
      <c r="Z338" s="324"/>
      <c r="AA338" s="324"/>
      <c r="AB338" s="325"/>
      <c r="AC338" s="324"/>
      <c r="AD338" s="324"/>
      <c r="AE338" s="324"/>
      <c r="AF338" s="324"/>
      <c r="AG338" s="324"/>
      <c r="AH338" s="324"/>
      <c r="AI338" s="324"/>
      <c r="AJ338" s="324"/>
      <c r="AK338" s="324"/>
      <c r="AL338" s="324"/>
      <c r="AM338" s="324"/>
      <c r="AN338" s="324"/>
      <c r="AO338" s="324"/>
      <c r="AP338" s="324"/>
      <c r="AQ338" s="324"/>
      <c r="AR338" s="324"/>
      <c r="AS338" s="324"/>
      <c r="AT338" s="324"/>
      <c r="AU338" s="324"/>
      <c r="AV338" s="324"/>
      <c r="AW338" s="324"/>
      <c r="AX338" s="324"/>
      <c r="AY338" s="324"/>
      <c r="AZ338" s="324"/>
      <c r="BA338" s="324"/>
      <c r="BB338" s="324"/>
      <c r="BC338" s="324"/>
      <c r="BD338" s="324"/>
      <c r="BE338" s="324"/>
      <c r="BF338" s="324"/>
      <c r="BG338" s="324"/>
      <c r="BH338" s="324"/>
      <c r="BI338" s="324"/>
      <c r="BJ338" s="324"/>
      <c r="BK338" s="324"/>
      <c r="BL338" s="324"/>
      <c r="BM338" s="324"/>
      <c r="BN338" s="324"/>
      <c r="BO338" s="324"/>
      <c r="BP338" s="324"/>
      <c r="BQ338" s="324"/>
      <c r="BR338" s="324"/>
      <c r="BS338" s="324"/>
      <c r="BT338" s="324"/>
      <c r="BU338" s="324"/>
      <c r="BV338" s="324"/>
      <c r="BW338" s="324"/>
      <c r="BX338" s="324"/>
      <c r="BY338" s="324"/>
      <c r="BZ338" s="324"/>
      <c r="CA338" s="324"/>
      <c r="CB338" s="324"/>
      <c r="CC338" s="326"/>
      <c r="CD338" s="326"/>
      <c r="CE338" s="326"/>
      <c r="CF338" s="326"/>
      <c r="CG338" s="326"/>
      <c r="CH338" s="326"/>
      <c r="CI338" s="326"/>
      <c r="CJ338" s="326"/>
      <c r="CK338" s="326"/>
      <c r="CL338" s="326"/>
      <c r="CM338" s="326"/>
      <c r="CN338" s="326"/>
      <c r="CO338" s="326"/>
      <c r="CP338" s="326"/>
      <c r="CQ338" s="326"/>
      <c r="CR338" s="326"/>
      <c r="CS338" s="326"/>
      <c r="CT338" s="326"/>
      <c r="CU338" s="326"/>
      <c r="CV338" s="326"/>
      <c r="CW338" s="326"/>
      <c r="CX338" s="326"/>
      <c r="CY338" s="326"/>
      <c r="CZ338" s="326"/>
      <c r="DA338" s="326"/>
      <c r="DB338" s="326"/>
      <c r="DC338" s="326"/>
      <c r="DD338" s="326"/>
      <c r="DE338" s="326"/>
      <c r="DF338" s="326"/>
      <c r="DG338" s="326"/>
      <c r="DH338" s="326"/>
      <c r="DI338" s="326"/>
      <c r="DJ338" s="326"/>
      <c r="DK338" s="326"/>
      <c r="DL338" s="326"/>
      <c r="DM338" s="326"/>
      <c r="DN338" s="326"/>
      <c r="DO338" s="326"/>
      <c r="DP338" s="326"/>
      <c r="DQ338" s="326"/>
    </row>
    <row r="339" s="309" customFormat="1" customHeight="1" spans="3:121">
      <c r="C339" s="328"/>
      <c r="D339" s="329"/>
      <c r="E339" s="329"/>
      <c r="G339" s="330"/>
      <c r="H339" s="331"/>
      <c r="I339" s="398"/>
      <c r="J339" s="399"/>
      <c r="K339" s="322"/>
      <c r="L339" s="322"/>
      <c r="M339" s="323"/>
      <c r="N339" s="323"/>
      <c r="O339" s="322"/>
      <c r="P339" s="322"/>
      <c r="Q339" s="323"/>
      <c r="S339" s="324"/>
      <c r="T339" s="324"/>
      <c r="U339" s="324"/>
      <c r="V339" s="324"/>
      <c r="W339" s="324"/>
      <c r="X339" s="324"/>
      <c r="Y339" s="324"/>
      <c r="Z339" s="324"/>
      <c r="AA339" s="324"/>
      <c r="AB339" s="325"/>
      <c r="AC339" s="324"/>
      <c r="AD339" s="324"/>
      <c r="AE339" s="324"/>
      <c r="AF339" s="324"/>
      <c r="AG339" s="324"/>
      <c r="AH339" s="324"/>
      <c r="AI339" s="324"/>
      <c r="AJ339" s="324"/>
      <c r="AK339" s="324"/>
      <c r="AL339" s="324"/>
      <c r="AM339" s="324"/>
      <c r="AN339" s="324"/>
      <c r="AO339" s="324"/>
      <c r="AP339" s="324"/>
      <c r="AQ339" s="324"/>
      <c r="AR339" s="324"/>
      <c r="AS339" s="324"/>
      <c r="AT339" s="324"/>
      <c r="AU339" s="324"/>
      <c r="AV339" s="324"/>
      <c r="AW339" s="324"/>
      <c r="AX339" s="324"/>
      <c r="AY339" s="324"/>
      <c r="AZ339" s="324"/>
      <c r="BA339" s="324"/>
      <c r="BB339" s="324"/>
      <c r="BC339" s="324"/>
      <c r="BD339" s="324"/>
      <c r="BE339" s="324"/>
      <c r="BF339" s="324"/>
      <c r="BG339" s="324"/>
      <c r="BH339" s="324"/>
      <c r="BI339" s="324"/>
      <c r="BJ339" s="324"/>
      <c r="BK339" s="324"/>
      <c r="BL339" s="324"/>
      <c r="BM339" s="324"/>
      <c r="BN339" s="324"/>
      <c r="BO339" s="324"/>
      <c r="BP339" s="324"/>
      <c r="BQ339" s="324"/>
      <c r="BR339" s="324"/>
      <c r="BS339" s="324"/>
      <c r="BT339" s="324"/>
      <c r="BU339" s="324"/>
      <c r="BV339" s="324"/>
      <c r="BW339" s="324"/>
      <c r="BX339" s="324"/>
      <c r="BY339" s="324"/>
      <c r="BZ339" s="324"/>
      <c r="CA339" s="324"/>
      <c r="CB339" s="324"/>
      <c r="CC339" s="326"/>
      <c r="CD339" s="326"/>
      <c r="CE339" s="326"/>
      <c r="CF339" s="326"/>
      <c r="CG339" s="326"/>
      <c r="CH339" s="326"/>
      <c r="CI339" s="326"/>
      <c r="CJ339" s="326"/>
      <c r="CK339" s="326"/>
      <c r="CL339" s="326"/>
      <c r="CM339" s="326"/>
      <c r="CN339" s="326"/>
      <c r="CO339" s="326"/>
      <c r="CP339" s="326"/>
      <c r="CQ339" s="326"/>
      <c r="CR339" s="326"/>
      <c r="CS339" s="326"/>
      <c r="CT339" s="326"/>
      <c r="CU339" s="326"/>
      <c r="CV339" s="326"/>
      <c r="CW339" s="326"/>
      <c r="CX339" s="326"/>
      <c r="CY339" s="326"/>
      <c r="CZ339" s="326"/>
      <c r="DA339" s="326"/>
      <c r="DB339" s="326"/>
      <c r="DC339" s="326"/>
      <c r="DD339" s="326"/>
      <c r="DE339" s="326"/>
      <c r="DF339" s="326"/>
      <c r="DG339" s="326"/>
      <c r="DH339" s="326"/>
      <c r="DI339" s="326"/>
      <c r="DJ339" s="326"/>
      <c r="DK339" s="326"/>
      <c r="DL339" s="326"/>
      <c r="DM339" s="326"/>
      <c r="DN339" s="326"/>
      <c r="DO339" s="326"/>
      <c r="DP339" s="326"/>
      <c r="DQ339" s="326"/>
    </row>
    <row r="340" s="309" customFormat="1" customHeight="1" spans="3:121">
      <c r="C340" s="328"/>
      <c r="D340" s="329"/>
      <c r="E340" s="329"/>
      <c r="G340" s="330"/>
      <c r="H340" s="331"/>
      <c r="I340" s="398"/>
      <c r="J340" s="399"/>
      <c r="K340" s="322"/>
      <c r="L340" s="322"/>
      <c r="M340" s="323"/>
      <c r="N340" s="323"/>
      <c r="O340" s="322"/>
      <c r="P340" s="322"/>
      <c r="Q340" s="323"/>
      <c r="S340" s="324"/>
      <c r="T340" s="324"/>
      <c r="U340" s="324"/>
      <c r="V340" s="324"/>
      <c r="W340" s="324"/>
      <c r="X340" s="324"/>
      <c r="Y340" s="324"/>
      <c r="Z340" s="324"/>
      <c r="AA340" s="324"/>
      <c r="AB340" s="325"/>
      <c r="AC340" s="324"/>
      <c r="AD340" s="324"/>
      <c r="AE340" s="324"/>
      <c r="AF340" s="324"/>
      <c r="AG340" s="324"/>
      <c r="AH340" s="324"/>
      <c r="AI340" s="324"/>
      <c r="AJ340" s="324"/>
      <c r="AK340" s="324"/>
      <c r="AL340" s="324"/>
      <c r="AM340" s="324"/>
      <c r="AN340" s="324"/>
      <c r="AO340" s="324"/>
      <c r="AP340" s="324"/>
      <c r="AQ340" s="324"/>
      <c r="AR340" s="324"/>
      <c r="AS340" s="324"/>
      <c r="AT340" s="324"/>
      <c r="AU340" s="324"/>
      <c r="AV340" s="324"/>
      <c r="AW340" s="324"/>
      <c r="AX340" s="324"/>
      <c r="AY340" s="324"/>
      <c r="AZ340" s="324"/>
      <c r="BA340" s="324"/>
      <c r="BB340" s="324"/>
      <c r="BC340" s="324"/>
      <c r="BD340" s="324"/>
      <c r="BE340" s="324"/>
      <c r="BF340" s="324"/>
      <c r="BG340" s="324"/>
      <c r="BH340" s="324"/>
      <c r="BI340" s="324"/>
      <c r="BJ340" s="324"/>
      <c r="BK340" s="324"/>
      <c r="BL340" s="324"/>
      <c r="BM340" s="324"/>
      <c r="BN340" s="324"/>
      <c r="BO340" s="324"/>
      <c r="BP340" s="324"/>
      <c r="BQ340" s="324"/>
      <c r="BR340" s="324"/>
      <c r="BS340" s="324"/>
      <c r="BT340" s="324"/>
      <c r="BU340" s="324"/>
      <c r="BV340" s="324"/>
      <c r="BW340" s="324"/>
      <c r="BX340" s="324"/>
      <c r="BY340" s="324"/>
      <c r="BZ340" s="324"/>
      <c r="CA340" s="324"/>
      <c r="CB340" s="324"/>
      <c r="CC340" s="326"/>
      <c r="CD340" s="326"/>
      <c r="CE340" s="326"/>
      <c r="CF340" s="326"/>
      <c r="CG340" s="326"/>
      <c r="CH340" s="326"/>
      <c r="CI340" s="326"/>
      <c r="CJ340" s="326"/>
      <c r="CK340" s="326"/>
      <c r="CL340" s="326"/>
      <c r="CM340" s="326"/>
      <c r="CN340" s="326"/>
      <c r="CO340" s="326"/>
      <c r="CP340" s="326"/>
      <c r="CQ340" s="326"/>
      <c r="CR340" s="326"/>
      <c r="CS340" s="326"/>
      <c r="CT340" s="326"/>
      <c r="CU340" s="326"/>
      <c r="CV340" s="326"/>
      <c r="CW340" s="326"/>
      <c r="CX340" s="326"/>
      <c r="CY340" s="326"/>
      <c r="CZ340" s="326"/>
      <c r="DA340" s="326"/>
      <c r="DB340" s="326"/>
      <c r="DC340" s="326"/>
      <c r="DD340" s="326"/>
      <c r="DE340" s="326"/>
      <c r="DF340" s="326"/>
      <c r="DG340" s="326"/>
      <c r="DH340" s="326"/>
      <c r="DI340" s="326"/>
      <c r="DJ340" s="326"/>
      <c r="DK340" s="326"/>
      <c r="DL340" s="326"/>
      <c r="DM340" s="326"/>
      <c r="DN340" s="326"/>
      <c r="DO340" s="326"/>
      <c r="DP340" s="326"/>
      <c r="DQ340" s="326"/>
    </row>
    <row r="341" s="309" customFormat="1" customHeight="1" spans="3:121">
      <c r="C341" s="328"/>
      <c r="D341" s="329"/>
      <c r="E341" s="329"/>
      <c r="G341" s="330"/>
      <c r="H341" s="331"/>
      <c r="I341" s="398"/>
      <c r="J341" s="399"/>
      <c r="K341" s="322"/>
      <c r="L341" s="322"/>
      <c r="M341" s="323"/>
      <c r="N341" s="323"/>
      <c r="O341" s="322"/>
      <c r="P341" s="322"/>
      <c r="Q341" s="323"/>
      <c r="S341" s="324"/>
      <c r="T341" s="324"/>
      <c r="U341" s="324"/>
      <c r="V341" s="324"/>
      <c r="W341" s="324"/>
      <c r="X341" s="324"/>
      <c r="Y341" s="324"/>
      <c r="Z341" s="324"/>
      <c r="AA341" s="324"/>
      <c r="AB341" s="325"/>
      <c r="AC341" s="324"/>
      <c r="AD341" s="324"/>
      <c r="AE341" s="324"/>
      <c r="AF341" s="324"/>
      <c r="AG341" s="324"/>
      <c r="AH341" s="324"/>
      <c r="AI341" s="324"/>
      <c r="AJ341" s="324"/>
      <c r="AK341" s="324"/>
      <c r="AL341" s="324"/>
      <c r="AM341" s="324"/>
      <c r="AN341" s="324"/>
      <c r="AO341" s="324"/>
      <c r="AP341" s="324"/>
      <c r="AQ341" s="324"/>
      <c r="AR341" s="324"/>
      <c r="AS341" s="324"/>
      <c r="AT341" s="324"/>
      <c r="AU341" s="324"/>
      <c r="AV341" s="324"/>
      <c r="AW341" s="324"/>
      <c r="AX341" s="324"/>
      <c r="AY341" s="324"/>
      <c r="AZ341" s="324"/>
      <c r="BA341" s="324"/>
      <c r="BB341" s="324"/>
      <c r="BC341" s="324"/>
      <c r="BD341" s="324"/>
      <c r="BE341" s="324"/>
      <c r="BF341" s="324"/>
      <c r="BG341" s="324"/>
      <c r="BH341" s="324"/>
      <c r="BI341" s="324"/>
      <c r="BJ341" s="324"/>
      <c r="BK341" s="324"/>
      <c r="BL341" s="324"/>
      <c r="BM341" s="324"/>
      <c r="BN341" s="324"/>
      <c r="BO341" s="324"/>
      <c r="BP341" s="324"/>
      <c r="BQ341" s="324"/>
      <c r="BR341" s="324"/>
      <c r="BS341" s="324"/>
      <c r="BT341" s="324"/>
      <c r="BU341" s="324"/>
      <c r="BV341" s="324"/>
      <c r="BW341" s="324"/>
      <c r="BX341" s="324"/>
      <c r="BY341" s="324"/>
      <c r="BZ341" s="324"/>
      <c r="CA341" s="324"/>
      <c r="CB341" s="324"/>
      <c r="CC341" s="326"/>
      <c r="CD341" s="326"/>
      <c r="CE341" s="326"/>
      <c r="CF341" s="326"/>
      <c r="CG341" s="326"/>
      <c r="CH341" s="326"/>
      <c r="CI341" s="326"/>
      <c r="CJ341" s="326"/>
      <c r="CK341" s="326"/>
      <c r="CL341" s="326"/>
      <c r="CM341" s="326"/>
      <c r="CN341" s="326"/>
      <c r="CO341" s="326"/>
      <c r="CP341" s="326"/>
      <c r="CQ341" s="326"/>
      <c r="CR341" s="326"/>
      <c r="CS341" s="326"/>
      <c r="CT341" s="326"/>
      <c r="CU341" s="326"/>
      <c r="CV341" s="326"/>
      <c r="CW341" s="326"/>
      <c r="CX341" s="326"/>
      <c r="CY341" s="326"/>
      <c r="CZ341" s="326"/>
      <c r="DA341" s="326"/>
      <c r="DB341" s="326"/>
      <c r="DC341" s="326"/>
      <c r="DD341" s="326"/>
      <c r="DE341" s="326"/>
      <c r="DF341" s="326"/>
      <c r="DG341" s="326"/>
      <c r="DH341" s="326"/>
      <c r="DI341" s="326"/>
      <c r="DJ341" s="326"/>
      <c r="DK341" s="326"/>
      <c r="DL341" s="326"/>
      <c r="DM341" s="326"/>
      <c r="DN341" s="326"/>
      <c r="DO341" s="326"/>
      <c r="DP341" s="326"/>
      <c r="DQ341" s="326"/>
    </row>
    <row r="342" s="309" customFormat="1" customHeight="1" spans="3:121">
      <c r="C342" s="328"/>
      <c r="D342" s="329"/>
      <c r="E342" s="329"/>
      <c r="G342" s="330"/>
      <c r="H342" s="331"/>
      <c r="I342" s="398"/>
      <c r="J342" s="399"/>
      <c r="K342" s="322"/>
      <c r="L342" s="322"/>
      <c r="M342" s="323"/>
      <c r="N342" s="323"/>
      <c r="O342" s="322"/>
      <c r="P342" s="322"/>
      <c r="Q342" s="323"/>
      <c r="S342" s="324"/>
      <c r="T342" s="324"/>
      <c r="U342" s="324"/>
      <c r="V342" s="324"/>
      <c r="W342" s="324"/>
      <c r="X342" s="324"/>
      <c r="Y342" s="324"/>
      <c r="Z342" s="324"/>
      <c r="AA342" s="324"/>
      <c r="AB342" s="325"/>
      <c r="AC342" s="324"/>
      <c r="AD342" s="324"/>
      <c r="AE342" s="324"/>
      <c r="AF342" s="324"/>
      <c r="AG342" s="324"/>
      <c r="AH342" s="324"/>
      <c r="AI342" s="324"/>
      <c r="AJ342" s="324"/>
      <c r="AK342" s="324"/>
      <c r="AL342" s="324"/>
      <c r="AM342" s="324"/>
      <c r="AN342" s="324"/>
      <c r="AO342" s="324"/>
      <c r="AP342" s="324"/>
      <c r="AQ342" s="324"/>
      <c r="AR342" s="324"/>
      <c r="AS342" s="324"/>
      <c r="AT342" s="324"/>
      <c r="AU342" s="324"/>
      <c r="AV342" s="324"/>
      <c r="AW342" s="324"/>
      <c r="AX342" s="324"/>
      <c r="AY342" s="324"/>
      <c r="AZ342" s="324"/>
      <c r="BA342" s="324"/>
      <c r="BB342" s="324"/>
      <c r="BC342" s="324"/>
      <c r="BD342" s="324"/>
      <c r="BE342" s="324"/>
      <c r="BF342" s="324"/>
      <c r="BG342" s="324"/>
      <c r="BH342" s="324"/>
      <c r="BI342" s="324"/>
      <c r="BJ342" s="324"/>
      <c r="BK342" s="324"/>
      <c r="BL342" s="324"/>
      <c r="BM342" s="324"/>
      <c r="BN342" s="324"/>
      <c r="BO342" s="324"/>
      <c r="BP342" s="324"/>
      <c r="BQ342" s="324"/>
      <c r="BR342" s="324"/>
      <c r="BS342" s="324"/>
      <c r="BT342" s="324"/>
      <c r="BU342" s="324"/>
      <c r="BV342" s="324"/>
      <c r="BW342" s="324"/>
      <c r="BX342" s="324"/>
      <c r="BY342" s="324"/>
      <c r="BZ342" s="324"/>
      <c r="CA342" s="324"/>
      <c r="CB342" s="324"/>
      <c r="CC342" s="326"/>
      <c r="CD342" s="326"/>
      <c r="CE342" s="326"/>
      <c r="CF342" s="326"/>
      <c r="CG342" s="326"/>
      <c r="CH342" s="326"/>
      <c r="CI342" s="326"/>
      <c r="CJ342" s="326"/>
      <c r="CK342" s="326"/>
      <c r="CL342" s="326"/>
      <c r="CM342" s="326"/>
      <c r="CN342" s="326"/>
      <c r="CO342" s="326"/>
      <c r="CP342" s="326"/>
      <c r="CQ342" s="326"/>
      <c r="CR342" s="326"/>
      <c r="CS342" s="326"/>
      <c r="CT342" s="326"/>
      <c r="CU342" s="326"/>
      <c r="CV342" s="326"/>
      <c r="CW342" s="326"/>
      <c r="CX342" s="326"/>
      <c r="CY342" s="326"/>
      <c r="CZ342" s="326"/>
      <c r="DA342" s="326"/>
      <c r="DB342" s="326"/>
      <c r="DC342" s="326"/>
      <c r="DD342" s="326"/>
      <c r="DE342" s="326"/>
      <c r="DF342" s="326"/>
      <c r="DG342" s="326"/>
      <c r="DH342" s="326"/>
      <c r="DI342" s="326"/>
      <c r="DJ342" s="326"/>
      <c r="DK342" s="326"/>
      <c r="DL342" s="326"/>
      <c r="DM342" s="326"/>
      <c r="DN342" s="326"/>
      <c r="DO342" s="326"/>
      <c r="DP342" s="326"/>
      <c r="DQ342" s="326"/>
    </row>
    <row r="343" s="309" customFormat="1" customHeight="1" spans="3:121">
      <c r="C343" s="328"/>
      <c r="D343" s="329"/>
      <c r="E343" s="329"/>
      <c r="G343" s="330"/>
      <c r="H343" s="331"/>
      <c r="I343" s="398"/>
      <c r="J343" s="399"/>
      <c r="K343" s="322"/>
      <c r="L343" s="322"/>
      <c r="M343" s="323"/>
      <c r="N343" s="323"/>
      <c r="O343" s="322"/>
      <c r="P343" s="322"/>
      <c r="Q343" s="323"/>
      <c r="S343" s="324"/>
      <c r="T343" s="324"/>
      <c r="U343" s="324"/>
      <c r="V343" s="324"/>
      <c r="W343" s="324"/>
      <c r="X343" s="324"/>
      <c r="Y343" s="324"/>
      <c r="Z343" s="324"/>
      <c r="AA343" s="324"/>
      <c r="AB343" s="325"/>
      <c r="AC343" s="324"/>
      <c r="AD343" s="324"/>
      <c r="AE343" s="324"/>
      <c r="AF343" s="324"/>
      <c r="AG343" s="324"/>
      <c r="AH343" s="324"/>
      <c r="AI343" s="324"/>
      <c r="AJ343" s="324"/>
      <c r="AK343" s="324"/>
      <c r="AL343" s="324"/>
      <c r="AM343" s="324"/>
      <c r="AN343" s="324"/>
      <c r="AO343" s="324"/>
      <c r="AP343" s="324"/>
      <c r="AQ343" s="324"/>
      <c r="AR343" s="324"/>
      <c r="AS343" s="324"/>
      <c r="AT343" s="324"/>
      <c r="AU343" s="324"/>
      <c r="AV343" s="324"/>
      <c r="AW343" s="324"/>
      <c r="AX343" s="324"/>
      <c r="AY343" s="324"/>
      <c r="AZ343" s="324"/>
      <c r="BA343" s="324"/>
      <c r="BB343" s="324"/>
      <c r="BC343" s="324"/>
      <c r="BD343" s="324"/>
      <c r="BE343" s="324"/>
      <c r="BF343" s="324"/>
      <c r="BG343" s="324"/>
      <c r="BH343" s="324"/>
      <c r="BI343" s="324"/>
      <c r="BJ343" s="324"/>
      <c r="BK343" s="324"/>
      <c r="BL343" s="324"/>
      <c r="BM343" s="324"/>
      <c r="BN343" s="324"/>
      <c r="BO343" s="324"/>
      <c r="BP343" s="324"/>
      <c r="BQ343" s="324"/>
      <c r="BR343" s="324"/>
      <c r="BS343" s="324"/>
      <c r="BT343" s="324"/>
      <c r="BU343" s="324"/>
      <c r="BV343" s="324"/>
      <c r="BW343" s="324"/>
      <c r="BX343" s="324"/>
      <c r="BY343" s="324"/>
      <c r="BZ343" s="324"/>
      <c r="CA343" s="324"/>
      <c r="CB343" s="324"/>
      <c r="CC343" s="326"/>
      <c r="CD343" s="326"/>
      <c r="CE343" s="326"/>
      <c r="CF343" s="326"/>
      <c r="CG343" s="326"/>
      <c r="CH343" s="326"/>
      <c r="CI343" s="326"/>
      <c r="CJ343" s="326"/>
      <c r="CK343" s="326"/>
      <c r="CL343" s="326"/>
      <c r="CM343" s="326"/>
      <c r="CN343" s="326"/>
      <c r="CO343" s="326"/>
      <c r="CP343" s="326"/>
      <c r="CQ343" s="326"/>
      <c r="CR343" s="326"/>
      <c r="CS343" s="326"/>
      <c r="CT343" s="326"/>
      <c r="CU343" s="326"/>
      <c r="CV343" s="326"/>
      <c r="CW343" s="326"/>
      <c r="CX343" s="326"/>
      <c r="CY343" s="326"/>
      <c r="CZ343" s="326"/>
      <c r="DA343" s="326"/>
      <c r="DB343" s="326"/>
      <c r="DC343" s="326"/>
      <c r="DD343" s="326"/>
      <c r="DE343" s="326"/>
      <c r="DF343" s="326"/>
      <c r="DG343" s="326"/>
      <c r="DH343" s="326"/>
      <c r="DI343" s="326"/>
      <c r="DJ343" s="326"/>
      <c r="DK343" s="326"/>
      <c r="DL343" s="326"/>
      <c r="DM343" s="326"/>
      <c r="DN343" s="326"/>
      <c r="DO343" s="326"/>
      <c r="DP343" s="326"/>
      <c r="DQ343" s="326"/>
    </row>
    <row r="344" s="309" customFormat="1" customHeight="1" spans="3:121">
      <c r="C344" s="328"/>
      <c r="D344" s="329"/>
      <c r="E344" s="329"/>
      <c r="G344" s="330"/>
      <c r="H344" s="331"/>
      <c r="I344" s="398"/>
      <c r="J344" s="399"/>
      <c r="K344" s="322"/>
      <c r="L344" s="322"/>
      <c r="M344" s="323"/>
      <c r="N344" s="323"/>
      <c r="O344" s="322"/>
      <c r="P344" s="322"/>
      <c r="Q344" s="323"/>
      <c r="S344" s="324"/>
      <c r="T344" s="324"/>
      <c r="U344" s="324"/>
      <c r="V344" s="324"/>
      <c r="W344" s="324"/>
      <c r="X344" s="324"/>
      <c r="Y344" s="324"/>
      <c r="Z344" s="324"/>
      <c r="AA344" s="324"/>
      <c r="AB344" s="325"/>
      <c r="AC344" s="324"/>
      <c r="AD344" s="324"/>
      <c r="AE344" s="324"/>
      <c r="AF344" s="324"/>
      <c r="AG344" s="324"/>
      <c r="AH344" s="324"/>
      <c r="AI344" s="324"/>
      <c r="AJ344" s="324"/>
      <c r="AK344" s="324"/>
      <c r="AL344" s="324"/>
      <c r="AM344" s="324"/>
      <c r="AN344" s="324"/>
      <c r="AO344" s="324"/>
      <c r="AP344" s="324"/>
      <c r="AQ344" s="324"/>
      <c r="AR344" s="324"/>
      <c r="AS344" s="324"/>
      <c r="AT344" s="324"/>
      <c r="AU344" s="324"/>
      <c r="AV344" s="324"/>
      <c r="AW344" s="324"/>
      <c r="AX344" s="324"/>
      <c r="AY344" s="324"/>
      <c r="AZ344" s="324"/>
      <c r="BA344" s="324"/>
      <c r="BB344" s="324"/>
      <c r="BC344" s="324"/>
      <c r="BD344" s="324"/>
      <c r="BE344" s="324"/>
      <c r="BF344" s="324"/>
      <c r="BG344" s="324"/>
      <c r="BH344" s="324"/>
      <c r="BI344" s="324"/>
      <c r="BJ344" s="324"/>
      <c r="BK344" s="324"/>
      <c r="BL344" s="324"/>
      <c r="BM344" s="324"/>
      <c r="BN344" s="324"/>
      <c r="BO344" s="324"/>
      <c r="BP344" s="324"/>
      <c r="BQ344" s="324"/>
      <c r="BR344" s="324"/>
      <c r="BS344" s="324"/>
      <c r="BT344" s="324"/>
      <c r="BU344" s="324"/>
      <c r="BV344" s="324"/>
      <c r="BW344" s="324"/>
      <c r="BX344" s="324"/>
      <c r="BY344" s="324"/>
      <c r="BZ344" s="324"/>
      <c r="CA344" s="324"/>
      <c r="CB344" s="324"/>
      <c r="CC344" s="326"/>
      <c r="CD344" s="326"/>
      <c r="CE344" s="326"/>
      <c r="CF344" s="326"/>
      <c r="CG344" s="326"/>
      <c r="CH344" s="326"/>
      <c r="CI344" s="326"/>
      <c r="CJ344" s="326"/>
      <c r="CK344" s="326"/>
      <c r="CL344" s="326"/>
      <c r="CM344" s="326"/>
      <c r="CN344" s="326"/>
      <c r="CO344" s="326"/>
      <c r="CP344" s="326"/>
      <c r="CQ344" s="326"/>
      <c r="CR344" s="326"/>
      <c r="CS344" s="326"/>
      <c r="CT344" s="326"/>
      <c r="CU344" s="326"/>
      <c r="CV344" s="326"/>
      <c r="CW344" s="326"/>
      <c r="CX344" s="326"/>
      <c r="CY344" s="326"/>
      <c r="CZ344" s="326"/>
      <c r="DA344" s="326"/>
      <c r="DB344" s="326"/>
      <c r="DC344" s="326"/>
      <c r="DD344" s="326"/>
      <c r="DE344" s="326"/>
      <c r="DF344" s="326"/>
      <c r="DG344" s="326"/>
      <c r="DH344" s="326"/>
      <c r="DI344" s="326"/>
      <c r="DJ344" s="326"/>
      <c r="DK344" s="326"/>
      <c r="DL344" s="326"/>
      <c r="DM344" s="326"/>
      <c r="DN344" s="326"/>
      <c r="DO344" s="326"/>
      <c r="DP344" s="326"/>
      <c r="DQ344" s="326"/>
    </row>
    <row r="345" s="309" customFormat="1" customHeight="1" spans="3:121">
      <c r="C345" s="328"/>
      <c r="D345" s="329"/>
      <c r="E345" s="329"/>
      <c r="G345" s="330"/>
      <c r="H345" s="331"/>
      <c r="I345" s="398"/>
      <c r="J345" s="399"/>
      <c r="K345" s="322"/>
      <c r="L345" s="322"/>
      <c r="M345" s="323"/>
      <c r="N345" s="323"/>
      <c r="O345" s="322"/>
      <c r="P345" s="322"/>
      <c r="Q345" s="323"/>
      <c r="S345" s="324"/>
      <c r="T345" s="324"/>
      <c r="U345" s="324"/>
      <c r="V345" s="324"/>
      <c r="W345" s="324"/>
      <c r="X345" s="324"/>
      <c r="Y345" s="324"/>
      <c r="Z345" s="324"/>
      <c r="AA345" s="324"/>
      <c r="AB345" s="325"/>
      <c r="AC345" s="324"/>
      <c r="AD345" s="324"/>
      <c r="AE345" s="324"/>
      <c r="AF345" s="324"/>
      <c r="AG345" s="324"/>
      <c r="AH345" s="324"/>
      <c r="AI345" s="324"/>
      <c r="AJ345" s="324"/>
      <c r="AK345" s="324"/>
      <c r="AL345" s="324"/>
      <c r="AM345" s="324"/>
      <c r="AN345" s="324"/>
      <c r="AO345" s="324"/>
      <c r="AP345" s="324"/>
      <c r="AQ345" s="324"/>
      <c r="AR345" s="324"/>
      <c r="AS345" s="324"/>
      <c r="AT345" s="324"/>
      <c r="AU345" s="324"/>
      <c r="AV345" s="324"/>
      <c r="AW345" s="324"/>
      <c r="AX345" s="324"/>
      <c r="AY345" s="324"/>
      <c r="AZ345" s="324"/>
      <c r="BA345" s="324"/>
      <c r="BB345" s="324"/>
      <c r="BC345" s="324"/>
      <c r="BD345" s="324"/>
      <c r="BE345" s="324"/>
      <c r="BF345" s="324"/>
      <c r="BG345" s="324"/>
      <c r="BH345" s="324"/>
      <c r="BI345" s="324"/>
      <c r="BJ345" s="324"/>
      <c r="BK345" s="324"/>
      <c r="BL345" s="324"/>
      <c r="BM345" s="324"/>
      <c r="BN345" s="324"/>
      <c r="BO345" s="324"/>
      <c r="BP345" s="324"/>
      <c r="BQ345" s="324"/>
      <c r="BR345" s="324"/>
      <c r="BS345" s="324"/>
      <c r="BT345" s="324"/>
      <c r="BU345" s="324"/>
      <c r="BV345" s="324"/>
      <c r="BW345" s="324"/>
      <c r="BX345" s="324"/>
      <c r="BY345" s="324"/>
      <c r="BZ345" s="324"/>
      <c r="CA345" s="324"/>
      <c r="CB345" s="324"/>
      <c r="CC345" s="326"/>
      <c r="CD345" s="326"/>
      <c r="CE345" s="326"/>
      <c r="CF345" s="326"/>
      <c r="CG345" s="326"/>
      <c r="CH345" s="326"/>
      <c r="CI345" s="326"/>
      <c r="CJ345" s="326"/>
      <c r="CK345" s="326"/>
      <c r="CL345" s="326"/>
      <c r="CM345" s="326"/>
      <c r="CN345" s="326"/>
      <c r="CO345" s="326"/>
      <c r="CP345" s="326"/>
      <c r="CQ345" s="326"/>
      <c r="CR345" s="326"/>
      <c r="CS345" s="326"/>
      <c r="CT345" s="326"/>
      <c r="CU345" s="326"/>
      <c r="CV345" s="326"/>
      <c r="CW345" s="326"/>
      <c r="CX345" s="326"/>
      <c r="CY345" s="326"/>
      <c r="CZ345" s="326"/>
      <c r="DA345" s="326"/>
      <c r="DB345" s="326"/>
      <c r="DC345" s="326"/>
      <c r="DD345" s="326"/>
      <c r="DE345" s="326"/>
      <c r="DF345" s="326"/>
      <c r="DG345" s="326"/>
      <c r="DH345" s="326"/>
      <c r="DI345" s="326"/>
      <c r="DJ345" s="326"/>
      <c r="DK345" s="326"/>
      <c r="DL345" s="326"/>
      <c r="DM345" s="326"/>
      <c r="DN345" s="326"/>
      <c r="DO345" s="326"/>
      <c r="DP345" s="326"/>
      <c r="DQ345" s="326"/>
    </row>
    <row r="346" s="309" customFormat="1" customHeight="1" spans="3:121">
      <c r="C346" s="328"/>
      <c r="D346" s="329"/>
      <c r="E346" s="329"/>
      <c r="G346" s="330"/>
      <c r="H346" s="331"/>
      <c r="I346" s="398"/>
      <c r="J346" s="399"/>
      <c r="K346" s="322"/>
      <c r="L346" s="322"/>
      <c r="M346" s="323"/>
      <c r="N346" s="323"/>
      <c r="O346" s="322"/>
      <c r="P346" s="322"/>
      <c r="Q346" s="323"/>
      <c r="S346" s="324"/>
      <c r="T346" s="324"/>
      <c r="U346" s="324"/>
      <c r="V346" s="324"/>
      <c r="W346" s="324"/>
      <c r="X346" s="324"/>
      <c r="Y346" s="324"/>
      <c r="Z346" s="324"/>
      <c r="AA346" s="324"/>
      <c r="AB346" s="325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4"/>
      <c r="AO346" s="324"/>
      <c r="AP346" s="324"/>
      <c r="AQ346" s="324"/>
      <c r="AR346" s="324"/>
      <c r="AS346" s="324"/>
      <c r="AT346" s="324"/>
      <c r="AU346" s="324"/>
      <c r="AV346" s="324"/>
      <c r="AW346" s="324"/>
      <c r="AX346" s="324"/>
      <c r="AY346" s="324"/>
      <c r="AZ346" s="324"/>
      <c r="BA346" s="324"/>
      <c r="BB346" s="324"/>
      <c r="BC346" s="324"/>
      <c r="BD346" s="324"/>
      <c r="BE346" s="324"/>
      <c r="BF346" s="324"/>
      <c r="BG346" s="324"/>
      <c r="BH346" s="324"/>
      <c r="BI346" s="324"/>
      <c r="BJ346" s="324"/>
      <c r="BK346" s="324"/>
      <c r="BL346" s="324"/>
      <c r="BM346" s="324"/>
      <c r="BN346" s="324"/>
      <c r="BO346" s="324"/>
      <c r="BP346" s="324"/>
      <c r="BQ346" s="324"/>
      <c r="BR346" s="324"/>
      <c r="BS346" s="324"/>
      <c r="BT346" s="324"/>
      <c r="BU346" s="324"/>
      <c r="BV346" s="324"/>
      <c r="BW346" s="324"/>
      <c r="BX346" s="324"/>
      <c r="BY346" s="324"/>
      <c r="BZ346" s="324"/>
      <c r="CA346" s="324"/>
      <c r="CB346" s="324"/>
      <c r="CC346" s="326"/>
      <c r="CD346" s="326"/>
      <c r="CE346" s="326"/>
      <c r="CF346" s="326"/>
      <c r="CG346" s="326"/>
      <c r="CH346" s="326"/>
      <c r="CI346" s="326"/>
      <c r="CJ346" s="326"/>
      <c r="CK346" s="326"/>
      <c r="CL346" s="326"/>
      <c r="CM346" s="326"/>
      <c r="CN346" s="326"/>
      <c r="CO346" s="326"/>
      <c r="CP346" s="326"/>
      <c r="CQ346" s="326"/>
      <c r="CR346" s="326"/>
      <c r="CS346" s="326"/>
      <c r="CT346" s="326"/>
      <c r="CU346" s="326"/>
      <c r="CV346" s="326"/>
      <c r="CW346" s="326"/>
      <c r="CX346" s="326"/>
      <c r="CY346" s="326"/>
      <c r="CZ346" s="326"/>
      <c r="DA346" s="326"/>
      <c r="DB346" s="326"/>
      <c r="DC346" s="326"/>
      <c r="DD346" s="326"/>
      <c r="DE346" s="326"/>
      <c r="DF346" s="326"/>
      <c r="DG346" s="326"/>
      <c r="DH346" s="326"/>
      <c r="DI346" s="326"/>
      <c r="DJ346" s="326"/>
      <c r="DK346" s="326"/>
      <c r="DL346" s="326"/>
      <c r="DM346" s="326"/>
      <c r="DN346" s="326"/>
      <c r="DO346" s="326"/>
      <c r="DP346" s="326"/>
      <c r="DQ346" s="326"/>
    </row>
    <row r="347" s="309" customFormat="1" customHeight="1" spans="3:121">
      <c r="C347" s="328"/>
      <c r="D347" s="329"/>
      <c r="E347" s="329"/>
      <c r="G347" s="330"/>
      <c r="H347" s="331"/>
      <c r="I347" s="398"/>
      <c r="J347" s="399"/>
      <c r="K347" s="322"/>
      <c r="L347" s="322"/>
      <c r="M347" s="323"/>
      <c r="N347" s="323"/>
      <c r="O347" s="322"/>
      <c r="P347" s="322"/>
      <c r="Q347" s="323"/>
      <c r="S347" s="324"/>
      <c r="T347" s="324"/>
      <c r="U347" s="324"/>
      <c r="V347" s="324"/>
      <c r="W347" s="324"/>
      <c r="X347" s="324"/>
      <c r="Y347" s="324"/>
      <c r="Z347" s="324"/>
      <c r="AA347" s="324"/>
      <c r="AB347" s="325"/>
      <c r="AC347" s="324"/>
      <c r="AD347" s="324"/>
      <c r="AE347" s="324"/>
      <c r="AF347" s="324"/>
      <c r="AG347" s="324"/>
      <c r="AH347" s="324"/>
      <c r="AI347" s="324"/>
      <c r="AJ347" s="324"/>
      <c r="AK347" s="324"/>
      <c r="AL347" s="324"/>
      <c r="AM347" s="324"/>
      <c r="AN347" s="324"/>
      <c r="AO347" s="324"/>
      <c r="AP347" s="324"/>
      <c r="AQ347" s="324"/>
      <c r="AR347" s="324"/>
      <c r="AS347" s="324"/>
      <c r="AT347" s="324"/>
      <c r="AU347" s="324"/>
      <c r="AV347" s="324"/>
      <c r="AW347" s="324"/>
      <c r="AX347" s="324"/>
      <c r="AY347" s="324"/>
      <c r="AZ347" s="324"/>
      <c r="BA347" s="324"/>
      <c r="BB347" s="324"/>
      <c r="BC347" s="324"/>
      <c r="BD347" s="324"/>
      <c r="BE347" s="324"/>
      <c r="BF347" s="324"/>
      <c r="BG347" s="324"/>
      <c r="BH347" s="324"/>
      <c r="BI347" s="324"/>
      <c r="BJ347" s="324"/>
      <c r="BK347" s="324"/>
      <c r="BL347" s="324"/>
      <c r="BM347" s="324"/>
      <c r="BN347" s="324"/>
      <c r="BO347" s="324"/>
      <c r="BP347" s="324"/>
      <c r="BQ347" s="324"/>
      <c r="BR347" s="324"/>
      <c r="BS347" s="324"/>
      <c r="BT347" s="324"/>
      <c r="BU347" s="324"/>
      <c r="BV347" s="324"/>
      <c r="BW347" s="324"/>
      <c r="BX347" s="324"/>
      <c r="BY347" s="324"/>
      <c r="BZ347" s="324"/>
      <c r="CA347" s="324"/>
      <c r="CB347" s="324"/>
      <c r="CC347" s="326"/>
      <c r="CD347" s="326"/>
      <c r="CE347" s="326"/>
      <c r="CF347" s="326"/>
      <c r="CG347" s="326"/>
      <c r="CH347" s="326"/>
      <c r="CI347" s="326"/>
      <c r="CJ347" s="326"/>
      <c r="CK347" s="326"/>
      <c r="CL347" s="326"/>
      <c r="CM347" s="326"/>
      <c r="CN347" s="326"/>
      <c r="CO347" s="326"/>
      <c r="CP347" s="326"/>
      <c r="CQ347" s="326"/>
      <c r="CR347" s="326"/>
      <c r="CS347" s="326"/>
      <c r="CT347" s="326"/>
      <c r="CU347" s="326"/>
      <c r="CV347" s="326"/>
      <c r="CW347" s="326"/>
      <c r="CX347" s="326"/>
      <c r="CY347" s="326"/>
      <c r="CZ347" s="326"/>
      <c r="DA347" s="326"/>
      <c r="DB347" s="326"/>
      <c r="DC347" s="326"/>
      <c r="DD347" s="326"/>
      <c r="DE347" s="326"/>
      <c r="DF347" s="326"/>
      <c r="DG347" s="326"/>
      <c r="DH347" s="326"/>
      <c r="DI347" s="326"/>
      <c r="DJ347" s="326"/>
      <c r="DK347" s="326"/>
      <c r="DL347" s="326"/>
      <c r="DM347" s="326"/>
      <c r="DN347" s="326"/>
      <c r="DO347" s="326"/>
      <c r="DP347" s="326"/>
      <c r="DQ347" s="326"/>
    </row>
    <row r="348" s="309" customFormat="1" customHeight="1" spans="3:121">
      <c r="C348" s="328"/>
      <c r="D348" s="329"/>
      <c r="E348" s="329"/>
      <c r="G348" s="330"/>
      <c r="H348" s="331"/>
      <c r="I348" s="398"/>
      <c r="J348" s="399"/>
      <c r="K348" s="322"/>
      <c r="L348" s="322"/>
      <c r="M348" s="323"/>
      <c r="N348" s="323"/>
      <c r="O348" s="322"/>
      <c r="P348" s="322"/>
      <c r="Q348" s="323"/>
      <c r="S348" s="324"/>
      <c r="T348" s="324"/>
      <c r="U348" s="324"/>
      <c r="V348" s="324"/>
      <c r="W348" s="324"/>
      <c r="X348" s="324"/>
      <c r="Y348" s="324"/>
      <c r="Z348" s="324"/>
      <c r="AA348" s="324"/>
      <c r="AB348" s="325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4"/>
      <c r="AO348" s="324"/>
      <c r="AP348" s="324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4"/>
      <c r="BA348" s="324"/>
      <c r="BB348" s="324"/>
      <c r="BC348" s="324"/>
      <c r="BD348" s="324"/>
      <c r="BE348" s="324"/>
      <c r="BF348" s="324"/>
      <c r="BG348" s="324"/>
      <c r="BH348" s="324"/>
      <c r="BI348" s="324"/>
      <c r="BJ348" s="324"/>
      <c r="BK348" s="324"/>
      <c r="BL348" s="324"/>
      <c r="BM348" s="324"/>
      <c r="BN348" s="324"/>
      <c r="BO348" s="324"/>
      <c r="BP348" s="324"/>
      <c r="BQ348" s="324"/>
      <c r="BR348" s="324"/>
      <c r="BS348" s="324"/>
      <c r="BT348" s="324"/>
      <c r="BU348" s="324"/>
      <c r="BV348" s="324"/>
      <c r="BW348" s="324"/>
      <c r="BX348" s="324"/>
      <c r="BY348" s="324"/>
      <c r="BZ348" s="324"/>
      <c r="CA348" s="324"/>
      <c r="CB348" s="324"/>
      <c r="CC348" s="326"/>
      <c r="CD348" s="326"/>
      <c r="CE348" s="326"/>
      <c r="CF348" s="326"/>
      <c r="CG348" s="326"/>
      <c r="CH348" s="326"/>
      <c r="CI348" s="326"/>
      <c r="CJ348" s="326"/>
      <c r="CK348" s="326"/>
      <c r="CL348" s="326"/>
      <c r="CM348" s="326"/>
      <c r="CN348" s="326"/>
      <c r="CO348" s="326"/>
      <c r="CP348" s="326"/>
      <c r="CQ348" s="326"/>
      <c r="CR348" s="326"/>
      <c r="CS348" s="326"/>
      <c r="CT348" s="326"/>
      <c r="CU348" s="326"/>
      <c r="CV348" s="326"/>
      <c r="CW348" s="326"/>
      <c r="CX348" s="326"/>
      <c r="CY348" s="326"/>
      <c r="CZ348" s="326"/>
      <c r="DA348" s="326"/>
      <c r="DB348" s="326"/>
      <c r="DC348" s="326"/>
      <c r="DD348" s="326"/>
      <c r="DE348" s="326"/>
      <c r="DF348" s="326"/>
      <c r="DG348" s="326"/>
      <c r="DH348" s="326"/>
      <c r="DI348" s="326"/>
      <c r="DJ348" s="326"/>
      <c r="DK348" s="326"/>
      <c r="DL348" s="326"/>
      <c r="DM348" s="326"/>
      <c r="DN348" s="326"/>
      <c r="DO348" s="326"/>
      <c r="DP348" s="326"/>
      <c r="DQ348" s="326"/>
    </row>
    <row r="349" s="309" customFormat="1" customHeight="1" spans="3:121">
      <c r="C349" s="328"/>
      <c r="D349" s="329"/>
      <c r="E349" s="329"/>
      <c r="G349" s="330"/>
      <c r="H349" s="331"/>
      <c r="I349" s="398"/>
      <c r="J349" s="399"/>
      <c r="K349" s="322"/>
      <c r="L349" s="322"/>
      <c r="M349" s="323"/>
      <c r="N349" s="323"/>
      <c r="O349" s="322"/>
      <c r="P349" s="322"/>
      <c r="Q349" s="323"/>
      <c r="S349" s="324"/>
      <c r="T349" s="324"/>
      <c r="U349" s="324"/>
      <c r="V349" s="324"/>
      <c r="W349" s="324"/>
      <c r="X349" s="324"/>
      <c r="Y349" s="324"/>
      <c r="Z349" s="324"/>
      <c r="AA349" s="324"/>
      <c r="AB349" s="325"/>
      <c r="AC349" s="324"/>
      <c r="AD349" s="324"/>
      <c r="AE349" s="324"/>
      <c r="AF349" s="324"/>
      <c r="AG349" s="324"/>
      <c r="AH349" s="324"/>
      <c r="AI349" s="324"/>
      <c r="AJ349" s="324"/>
      <c r="AK349" s="324"/>
      <c r="AL349" s="324"/>
      <c r="AM349" s="324"/>
      <c r="AN349" s="324"/>
      <c r="AO349" s="324"/>
      <c r="AP349" s="324"/>
      <c r="AQ349" s="324"/>
      <c r="AR349" s="324"/>
      <c r="AS349" s="324"/>
      <c r="AT349" s="324"/>
      <c r="AU349" s="324"/>
      <c r="AV349" s="324"/>
      <c r="AW349" s="324"/>
      <c r="AX349" s="324"/>
      <c r="AY349" s="324"/>
      <c r="AZ349" s="324"/>
      <c r="BA349" s="324"/>
      <c r="BB349" s="324"/>
      <c r="BC349" s="324"/>
      <c r="BD349" s="324"/>
      <c r="BE349" s="324"/>
      <c r="BF349" s="324"/>
      <c r="BG349" s="324"/>
      <c r="BH349" s="324"/>
      <c r="BI349" s="324"/>
      <c r="BJ349" s="324"/>
      <c r="BK349" s="324"/>
      <c r="BL349" s="324"/>
      <c r="BM349" s="324"/>
      <c r="BN349" s="324"/>
      <c r="BO349" s="324"/>
      <c r="BP349" s="324"/>
      <c r="BQ349" s="324"/>
      <c r="BR349" s="324"/>
      <c r="BS349" s="324"/>
      <c r="BT349" s="324"/>
      <c r="BU349" s="324"/>
      <c r="BV349" s="324"/>
      <c r="BW349" s="324"/>
      <c r="BX349" s="324"/>
      <c r="BY349" s="324"/>
      <c r="BZ349" s="324"/>
      <c r="CA349" s="324"/>
      <c r="CB349" s="324"/>
      <c r="CC349" s="326"/>
      <c r="CD349" s="326"/>
      <c r="CE349" s="326"/>
      <c r="CF349" s="326"/>
      <c r="CG349" s="326"/>
      <c r="CH349" s="326"/>
      <c r="CI349" s="326"/>
      <c r="CJ349" s="326"/>
      <c r="CK349" s="326"/>
      <c r="CL349" s="326"/>
      <c r="CM349" s="326"/>
      <c r="CN349" s="326"/>
      <c r="CO349" s="326"/>
      <c r="CP349" s="326"/>
      <c r="CQ349" s="326"/>
      <c r="CR349" s="326"/>
      <c r="CS349" s="326"/>
      <c r="CT349" s="326"/>
      <c r="CU349" s="326"/>
      <c r="CV349" s="326"/>
      <c r="CW349" s="326"/>
      <c r="CX349" s="326"/>
      <c r="CY349" s="326"/>
      <c r="CZ349" s="326"/>
      <c r="DA349" s="326"/>
      <c r="DB349" s="326"/>
      <c r="DC349" s="326"/>
      <c r="DD349" s="326"/>
      <c r="DE349" s="326"/>
      <c r="DF349" s="326"/>
      <c r="DG349" s="326"/>
      <c r="DH349" s="326"/>
      <c r="DI349" s="326"/>
      <c r="DJ349" s="326"/>
      <c r="DK349" s="326"/>
      <c r="DL349" s="326"/>
      <c r="DM349" s="326"/>
      <c r="DN349" s="326"/>
      <c r="DO349" s="326"/>
      <c r="DP349" s="326"/>
      <c r="DQ349" s="326"/>
    </row>
    <row r="350" s="309" customFormat="1" customHeight="1" spans="3:121">
      <c r="C350" s="328"/>
      <c r="D350" s="329"/>
      <c r="E350" s="329"/>
      <c r="G350" s="330"/>
      <c r="H350" s="331"/>
      <c r="I350" s="398"/>
      <c r="J350" s="399"/>
      <c r="K350" s="322"/>
      <c r="L350" s="322"/>
      <c r="M350" s="323"/>
      <c r="N350" s="323"/>
      <c r="O350" s="322"/>
      <c r="P350" s="322"/>
      <c r="Q350" s="323"/>
      <c r="S350" s="324"/>
      <c r="T350" s="324"/>
      <c r="U350" s="324"/>
      <c r="V350" s="324"/>
      <c r="W350" s="324"/>
      <c r="X350" s="324"/>
      <c r="Y350" s="324"/>
      <c r="Z350" s="324"/>
      <c r="AA350" s="324"/>
      <c r="AB350" s="325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4"/>
      <c r="AO350" s="324"/>
      <c r="AP350" s="324"/>
      <c r="AQ350" s="324"/>
      <c r="AR350" s="324"/>
      <c r="AS350" s="324"/>
      <c r="AT350" s="324"/>
      <c r="AU350" s="324"/>
      <c r="AV350" s="324"/>
      <c r="AW350" s="324"/>
      <c r="AX350" s="324"/>
      <c r="AY350" s="324"/>
      <c r="AZ350" s="324"/>
      <c r="BA350" s="324"/>
      <c r="BB350" s="324"/>
      <c r="BC350" s="324"/>
      <c r="BD350" s="324"/>
      <c r="BE350" s="324"/>
      <c r="BF350" s="324"/>
      <c r="BG350" s="324"/>
      <c r="BH350" s="324"/>
      <c r="BI350" s="324"/>
      <c r="BJ350" s="324"/>
      <c r="BK350" s="324"/>
      <c r="BL350" s="324"/>
      <c r="BM350" s="324"/>
      <c r="BN350" s="324"/>
      <c r="BO350" s="324"/>
      <c r="BP350" s="324"/>
      <c r="BQ350" s="324"/>
      <c r="BR350" s="324"/>
      <c r="BS350" s="324"/>
      <c r="BT350" s="324"/>
      <c r="BU350" s="324"/>
      <c r="BV350" s="324"/>
      <c r="BW350" s="324"/>
      <c r="BX350" s="324"/>
      <c r="BY350" s="324"/>
      <c r="BZ350" s="324"/>
      <c r="CA350" s="324"/>
      <c r="CB350" s="324"/>
      <c r="CC350" s="326"/>
      <c r="CD350" s="326"/>
      <c r="CE350" s="326"/>
      <c r="CF350" s="326"/>
      <c r="CG350" s="326"/>
      <c r="CH350" s="326"/>
      <c r="CI350" s="326"/>
      <c r="CJ350" s="326"/>
      <c r="CK350" s="326"/>
      <c r="CL350" s="326"/>
      <c r="CM350" s="326"/>
      <c r="CN350" s="326"/>
      <c r="CO350" s="326"/>
      <c r="CP350" s="326"/>
      <c r="CQ350" s="326"/>
      <c r="CR350" s="326"/>
      <c r="CS350" s="326"/>
      <c r="CT350" s="326"/>
      <c r="CU350" s="326"/>
      <c r="CV350" s="326"/>
      <c r="CW350" s="326"/>
      <c r="CX350" s="326"/>
      <c r="CY350" s="326"/>
      <c r="CZ350" s="326"/>
      <c r="DA350" s="326"/>
      <c r="DB350" s="326"/>
      <c r="DC350" s="326"/>
      <c r="DD350" s="326"/>
      <c r="DE350" s="326"/>
      <c r="DF350" s="326"/>
      <c r="DG350" s="326"/>
      <c r="DH350" s="326"/>
      <c r="DI350" s="326"/>
      <c r="DJ350" s="326"/>
      <c r="DK350" s="326"/>
      <c r="DL350" s="326"/>
      <c r="DM350" s="326"/>
      <c r="DN350" s="326"/>
      <c r="DO350" s="326"/>
      <c r="DP350" s="326"/>
      <c r="DQ350" s="326"/>
    </row>
    <row r="351" s="309" customFormat="1" customHeight="1" spans="3:121">
      <c r="C351" s="328"/>
      <c r="D351" s="329"/>
      <c r="E351" s="329"/>
      <c r="G351" s="330"/>
      <c r="H351" s="331"/>
      <c r="I351" s="398"/>
      <c r="J351" s="399"/>
      <c r="K351" s="322"/>
      <c r="L351" s="322"/>
      <c r="M351" s="323"/>
      <c r="N351" s="323"/>
      <c r="O351" s="322"/>
      <c r="P351" s="322"/>
      <c r="Q351" s="323"/>
      <c r="S351" s="324"/>
      <c r="T351" s="324"/>
      <c r="U351" s="324"/>
      <c r="V351" s="324"/>
      <c r="W351" s="324"/>
      <c r="X351" s="324"/>
      <c r="Y351" s="324"/>
      <c r="Z351" s="324"/>
      <c r="AA351" s="324"/>
      <c r="AB351" s="325"/>
      <c r="AC351" s="324"/>
      <c r="AD351" s="324"/>
      <c r="AE351" s="324"/>
      <c r="AF351" s="324"/>
      <c r="AG351" s="324"/>
      <c r="AH351" s="324"/>
      <c r="AI351" s="324"/>
      <c r="AJ351" s="324"/>
      <c r="AK351" s="324"/>
      <c r="AL351" s="324"/>
      <c r="AM351" s="324"/>
      <c r="AN351" s="324"/>
      <c r="AO351" s="324"/>
      <c r="AP351" s="324"/>
      <c r="AQ351" s="324"/>
      <c r="AR351" s="324"/>
      <c r="AS351" s="324"/>
      <c r="AT351" s="324"/>
      <c r="AU351" s="324"/>
      <c r="AV351" s="324"/>
      <c r="AW351" s="324"/>
      <c r="AX351" s="324"/>
      <c r="AY351" s="324"/>
      <c r="AZ351" s="324"/>
      <c r="BA351" s="324"/>
      <c r="BB351" s="324"/>
      <c r="BC351" s="324"/>
      <c r="BD351" s="324"/>
      <c r="BE351" s="324"/>
      <c r="BF351" s="324"/>
      <c r="BG351" s="324"/>
      <c r="BH351" s="324"/>
      <c r="BI351" s="324"/>
      <c r="BJ351" s="324"/>
      <c r="BK351" s="324"/>
      <c r="BL351" s="324"/>
      <c r="BM351" s="324"/>
      <c r="BN351" s="324"/>
      <c r="BO351" s="324"/>
      <c r="BP351" s="324"/>
      <c r="BQ351" s="324"/>
      <c r="BR351" s="324"/>
      <c r="BS351" s="324"/>
      <c r="BT351" s="324"/>
      <c r="BU351" s="324"/>
      <c r="BV351" s="324"/>
      <c r="BW351" s="324"/>
      <c r="BX351" s="324"/>
      <c r="BY351" s="324"/>
      <c r="BZ351" s="324"/>
      <c r="CA351" s="324"/>
      <c r="CB351" s="324"/>
      <c r="CC351" s="326"/>
      <c r="CD351" s="326"/>
      <c r="CE351" s="326"/>
      <c r="CF351" s="326"/>
      <c r="CG351" s="326"/>
      <c r="CH351" s="326"/>
      <c r="CI351" s="326"/>
      <c r="CJ351" s="326"/>
      <c r="CK351" s="326"/>
      <c r="CL351" s="326"/>
      <c r="CM351" s="326"/>
      <c r="CN351" s="326"/>
      <c r="CO351" s="326"/>
      <c r="CP351" s="326"/>
      <c r="CQ351" s="326"/>
      <c r="CR351" s="326"/>
      <c r="CS351" s="326"/>
      <c r="CT351" s="326"/>
      <c r="CU351" s="326"/>
      <c r="CV351" s="326"/>
      <c r="CW351" s="326"/>
      <c r="CX351" s="326"/>
      <c r="CY351" s="326"/>
      <c r="CZ351" s="326"/>
      <c r="DA351" s="326"/>
      <c r="DB351" s="326"/>
      <c r="DC351" s="326"/>
      <c r="DD351" s="326"/>
      <c r="DE351" s="326"/>
      <c r="DF351" s="326"/>
      <c r="DG351" s="326"/>
      <c r="DH351" s="326"/>
      <c r="DI351" s="326"/>
      <c r="DJ351" s="326"/>
      <c r="DK351" s="326"/>
      <c r="DL351" s="326"/>
      <c r="DM351" s="326"/>
      <c r="DN351" s="326"/>
      <c r="DO351" s="326"/>
      <c r="DP351" s="326"/>
      <c r="DQ351" s="326"/>
    </row>
    <row r="352" s="309" customFormat="1" customHeight="1" spans="3:121">
      <c r="C352" s="328"/>
      <c r="D352" s="329"/>
      <c r="E352" s="329"/>
      <c r="G352" s="330"/>
      <c r="H352" s="331"/>
      <c r="I352" s="398"/>
      <c r="J352" s="399"/>
      <c r="K352" s="322"/>
      <c r="L352" s="322"/>
      <c r="M352" s="323"/>
      <c r="N352" s="323"/>
      <c r="O352" s="322"/>
      <c r="P352" s="322"/>
      <c r="Q352" s="323"/>
      <c r="S352" s="324"/>
      <c r="T352" s="324"/>
      <c r="U352" s="324"/>
      <c r="V352" s="324"/>
      <c r="W352" s="324"/>
      <c r="X352" s="324"/>
      <c r="Y352" s="324"/>
      <c r="Z352" s="324"/>
      <c r="AA352" s="324"/>
      <c r="AB352" s="325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4"/>
      <c r="AO352" s="324"/>
      <c r="AP352" s="324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  <c r="BA352" s="324"/>
      <c r="BB352" s="324"/>
      <c r="BC352" s="324"/>
      <c r="BD352" s="324"/>
      <c r="BE352" s="324"/>
      <c r="BF352" s="324"/>
      <c r="BG352" s="324"/>
      <c r="BH352" s="324"/>
      <c r="BI352" s="324"/>
      <c r="BJ352" s="324"/>
      <c r="BK352" s="324"/>
      <c r="BL352" s="324"/>
      <c r="BM352" s="324"/>
      <c r="BN352" s="324"/>
      <c r="BO352" s="324"/>
      <c r="BP352" s="324"/>
      <c r="BQ352" s="324"/>
      <c r="BR352" s="324"/>
      <c r="BS352" s="324"/>
      <c r="BT352" s="324"/>
      <c r="BU352" s="324"/>
      <c r="BV352" s="324"/>
      <c r="BW352" s="324"/>
      <c r="BX352" s="324"/>
      <c r="BY352" s="324"/>
      <c r="BZ352" s="324"/>
      <c r="CA352" s="324"/>
      <c r="CB352" s="324"/>
      <c r="CC352" s="326"/>
      <c r="CD352" s="326"/>
      <c r="CE352" s="326"/>
      <c r="CF352" s="326"/>
      <c r="CG352" s="326"/>
      <c r="CH352" s="326"/>
      <c r="CI352" s="326"/>
      <c r="CJ352" s="326"/>
      <c r="CK352" s="326"/>
      <c r="CL352" s="326"/>
      <c r="CM352" s="326"/>
      <c r="CN352" s="326"/>
      <c r="CO352" s="326"/>
      <c r="CP352" s="326"/>
      <c r="CQ352" s="326"/>
      <c r="CR352" s="326"/>
      <c r="CS352" s="326"/>
      <c r="CT352" s="326"/>
      <c r="CU352" s="326"/>
      <c r="CV352" s="326"/>
      <c r="CW352" s="326"/>
      <c r="CX352" s="326"/>
      <c r="CY352" s="326"/>
      <c r="CZ352" s="326"/>
      <c r="DA352" s="326"/>
      <c r="DB352" s="326"/>
      <c r="DC352" s="326"/>
      <c r="DD352" s="326"/>
      <c r="DE352" s="326"/>
      <c r="DF352" s="326"/>
      <c r="DG352" s="326"/>
      <c r="DH352" s="326"/>
      <c r="DI352" s="326"/>
      <c r="DJ352" s="326"/>
      <c r="DK352" s="326"/>
      <c r="DL352" s="326"/>
      <c r="DM352" s="326"/>
      <c r="DN352" s="326"/>
      <c r="DO352" s="326"/>
      <c r="DP352" s="326"/>
      <c r="DQ352" s="326"/>
    </row>
    <row r="353" s="309" customFormat="1" customHeight="1" spans="3:121">
      <c r="C353" s="328"/>
      <c r="D353" s="329"/>
      <c r="E353" s="329"/>
      <c r="G353" s="330"/>
      <c r="H353" s="331"/>
      <c r="I353" s="398"/>
      <c r="J353" s="399"/>
      <c r="K353" s="322"/>
      <c r="L353" s="322"/>
      <c r="M353" s="323"/>
      <c r="N353" s="323"/>
      <c r="O353" s="322"/>
      <c r="P353" s="322"/>
      <c r="Q353" s="323"/>
      <c r="S353" s="324"/>
      <c r="T353" s="324"/>
      <c r="U353" s="324"/>
      <c r="V353" s="324"/>
      <c r="W353" s="324"/>
      <c r="X353" s="324"/>
      <c r="Y353" s="324"/>
      <c r="Z353" s="324"/>
      <c r="AA353" s="324"/>
      <c r="AB353" s="325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4"/>
      <c r="AO353" s="324"/>
      <c r="AP353" s="324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  <c r="BA353" s="324"/>
      <c r="BB353" s="324"/>
      <c r="BC353" s="324"/>
      <c r="BD353" s="324"/>
      <c r="BE353" s="324"/>
      <c r="BF353" s="324"/>
      <c r="BG353" s="324"/>
      <c r="BH353" s="324"/>
      <c r="BI353" s="324"/>
      <c r="BJ353" s="324"/>
      <c r="BK353" s="324"/>
      <c r="BL353" s="324"/>
      <c r="BM353" s="324"/>
      <c r="BN353" s="324"/>
      <c r="BO353" s="324"/>
      <c r="BP353" s="324"/>
      <c r="BQ353" s="324"/>
      <c r="BR353" s="324"/>
      <c r="BS353" s="324"/>
      <c r="BT353" s="324"/>
      <c r="BU353" s="324"/>
      <c r="BV353" s="324"/>
      <c r="BW353" s="324"/>
      <c r="BX353" s="324"/>
      <c r="BY353" s="324"/>
      <c r="BZ353" s="324"/>
      <c r="CA353" s="324"/>
      <c r="CB353" s="324"/>
      <c r="CC353" s="326"/>
      <c r="CD353" s="326"/>
      <c r="CE353" s="326"/>
      <c r="CF353" s="326"/>
      <c r="CG353" s="326"/>
      <c r="CH353" s="326"/>
      <c r="CI353" s="326"/>
      <c r="CJ353" s="326"/>
      <c r="CK353" s="326"/>
      <c r="CL353" s="326"/>
      <c r="CM353" s="326"/>
      <c r="CN353" s="326"/>
      <c r="CO353" s="326"/>
      <c r="CP353" s="326"/>
      <c r="CQ353" s="326"/>
      <c r="CR353" s="326"/>
      <c r="CS353" s="326"/>
      <c r="CT353" s="326"/>
      <c r="CU353" s="326"/>
      <c r="CV353" s="326"/>
      <c r="CW353" s="326"/>
      <c r="CX353" s="326"/>
      <c r="CY353" s="326"/>
      <c r="CZ353" s="326"/>
      <c r="DA353" s="326"/>
      <c r="DB353" s="326"/>
      <c r="DC353" s="326"/>
      <c r="DD353" s="326"/>
      <c r="DE353" s="326"/>
      <c r="DF353" s="326"/>
      <c r="DG353" s="326"/>
      <c r="DH353" s="326"/>
      <c r="DI353" s="326"/>
      <c r="DJ353" s="326"/>
      <c r="DK353" s="326"/>
      <c r="DL353" s="326"/>
      <c r="DM353" s="326"/>
      <c r="DN353" s="326"/>
      <c r="DO353" s="326"/>
      <c r="DP353" s="326"/>
      <c r="DQ353" s="326"/>
    </row>
    <row r="354" s="309" customFormat="1" customHeight="1" spans="3:121">
      <c r="C354" s="328"/>
      <c r="D354" s="329"/>
      <c r="E354" s="329"/>
      <c r="G354" s="330"/>
      <c r="H354" s="331"/>
      <c r="I354" s="398"/>
      <c r="J354" s="399"/>
      <c r="K354" s="322"/>
      <c r="L354" s="322"/>
      <c r="M354" s="323"/>
      <c r="N354" s="323"/>
      <c r="O354" s="322"/>
      <c r="P354" s="322"/>
      <c r="Q354" s="323"/>
      <c r="S354" s="324"/>
      <c r="T354" s="324"/>
      <c r="U354" s="324"/>
      <c r="V354" s="324"/>
      <c r="W354" s="324"/>
      <c r="X354" s="324"/>
      <c r="Y354" s="324"/>
      <c r="Z354" s="324"/>
      <c r="AA354" s="324"/>
      <c r="AB354" s="325"/>
      <c r="AC354" s="324"/>
      <c r="AD354" s="324"/>
      <c r="AE354" s="324"/>
      <c r="AF354" s="324"/>
      <c r="AG354" s="324"/>
      <c r="AH354" s="324"/>
      <c r="AI354" s="324"/>
      <c r="AJ354" s="324"/>
      <c r="AK354" s="324"/>
      <c r="AL354" s="324"/>
      <c r="AM354" s="324"/>
      <c r="AN354" s="324"/>
      <c r="AO354" s="324"/>
      <c r="AP354" s="324"/>
      <c r="AQ354" s="324"/>
      <c r="AR354" s="324"/>
      <c r="AS354" s="324"/>
      <c r="AT354" s="324"/>
      <c r="AU354" s="324"/>
      <c r="AV354" s="324"/>
      <c r="AW354" s="324"/>
      <c r="AX354" s="324"/>
      <c r="AY354" s="324"/>
      <c r="AZ354" s="324"/>
      <c r="BA354" s="324"/>
      <c r="BB354" s="324"/>
      <c r="BC354" s="324"/>
      <c r="BD354" s="324"/>
      <c r="BE354" s="324"/>
      <c r="BF354" s="324"/>
      <c r="BG354" s="324"/>
      <c r="BH354" s="324"/>
      <c r="BI354" s="324"/>
      <c r="BJ354" s="324"/>
      <c r="BK354" s="324"/>
      <c r="BL354" s="324"/>
      <c r="BM354" s="324"/>
      <c r="BN354" s="324"/>
      <c r="BO354" s="324"/>
      <c r="BP354" s="324"/>
      <c r="BQ354" s="324"/>
      <c r="BR354" s="324"/>
      <c r="BS354" s="324"/>
      <c r="BT354" s="324"/>
      <c r="BU354" s="324"/>
      <c r="BV354" s="324"/>
      <c r="BW354" s="324"/>
      <c r="BX354" s="324"/>
      <c r="BY354" s="324"/>
      <c r="BZ354" s="324"/>
      <c r="CA354" s="324"/>
      <c r="CB354" s="324"/>
      <c r="CC354" s="326"/>
      <c r="CD354" s="326"/>
      <c r="CE354" s="326"/>
      <c r="CF354" s="326"/>
      <c r="CG354" s="326"/>
      <c r="CH354" s="326"/>
      <c r="CI354" s="326"/>
      <c r="CJ354" s="326"/>
      <c r="CK354" s="326"/>
      <c r="CL354" s="326"/>
      <c r="CM354" s="326"/>
      <c r="CN354" s="326"/>
      <c r="CO354" s="326"/>
      <c r="CP354" s="326"/>
      <c r="CQ354" s="326"/>
      <c r="CR354" s="326"/>
      <c r="CS354" s="326"/>
      <c r="CT354" s="326"/>
      <c r="CU354" s="326"/>
      <c r="CV354" s="326"/>
      <c r="CW354" s="326"/>
      <c r="CX354" s="326"/>
      <c r="CY354" s="326"/>
      <c r="CZ354" s="326"/>
      <c r="DA354" s="326"/>
      <c r="DB354" s="326"/>
      <c r="DC354" s="326"/>
      <c r="DD354" s="326"/>
      <c r="DE354" s="326"/>
      <c r="DF354" s="326"/>
      <c r="DG354" s="326"/>
      <c r="DH354" s="326"/>
      <c r="DI354" s="326"/>
      <c r="DJ354" s="326"/>
      <c r="DK354" s="326"/>
      <c r="DL354" s="326"/>
      <c r="DM354" s="326"/>
      <c r="DN354" s="326"/>
      <c r="DO354" s="326"/>
      <c r="DP354" s="326"/>
      <c r="DQ354" s="326"/>
    </row>
    <row r="355" s="309" customFormat="1" customHeight="1" spans="3:121">
      <c r="C355" s="328"/>
      <c r="D355" s="329"/>
      <c r="E355" s="329"/>
      <c r="G355" s="330"/>
      <c r="H355" s="331"/>
      <c r="I355" s="398"/>
      <c r="J355" s="399"/>
      <c r="K355" s="322"/>
      <c r="L355" s="322"/>
      <c r="M355" s="323"/>
      <c r="N355" s="323"/>
      <c r="O355" s="322"/>
      <c r="P355" s="322"/>
      <c r="Q355" s="323"/>
      <c r="S355" s="324"/>
      <c r="T355" s="324"/>
      <c r="U355" s="324"/>
      <c r="V355" s="324"/>
      <c r="W355" s="324"/>
      <c r="X355" s="324"/>
      <c r="Y355" s="324"/>
      <c r="Z355" s="324"/>
      <c r="AA355" s="324"/>
      <c r="AB355" s="325"/>
      <c r="AC355" s="324"/>
      <c r="AD355" s="324"/>
      <c r="AE355" s="324"/>
      <c r="AF355" s="324"/>
      <c r="AG355" s="324"/>
      <c r="AH355" s="324"/>
      <c r="AI355" s="324"/>
      <c r="AJ355" s="324"/>
      <c r="AK355" s="324"/>
      <c r="AL355" s="324"/>
      <c r="AM355" s="324"/>
      <c r="AN355" s="324"/>
      <c r="AO355" s="324"/>
      <c r="AP355" s="324"/>
      <c r="AQ355" s="324"/>
      <c r="AR355" s="324"/>
      <c r="AS355" s="324"/>
      <c r="AT355" s="324"/>
      <c r="AU355" s="324"/>
      <c r="AV355" s="324"/>
      <c r="AW355" s="324"/>
      <c r="AX355" s="324"/>
      <c r="AY355" s="324"/>
      <c r="AZ355" s="324"/>
      <c r="BA355" s="324"/>
      <c r="BB355" s="324"/>
      <c r="BC355" s="324"/>
      <c r="BD355" s="324"/>
      <c r="BE355" s="324"/>
      <c r="BF355" s="324"/>
      <c r="BG355" s="324"/>
      <c r="BH355" s="324"/>
      <c r="BI355" s="324"/>
      <c r="BJ355" s="324"/>
      <c r="BK355" s="324"/>
      <c r="BL355" s="324"/>
      <c r="BM355" s="324"/>
      <c r="BN355" s="324"/>
      <c r="BO355" s="324"/>
      <c r="BP355" s="324"/>
      <c r="BQ355" s="324"/>
      <c r="BR355" s="324"/>
      <c r="BS355" s="324"/>
      <c r="BT355" s="324"/>
      <c r="BU355" s="324"/>
      <c r="BV355" s="324"/>
      <c r="BW355" s="324"/>
      <c r="BX355" s="324"/>
      <c r="BY355" s="324"/>
      <c r="BZ355" s="324"/>
      <c r="CA355" s="324"/>
      <c r="CB355" s="324"/>
      <c r="CC355" s="326"/>
      <c r="CD355" s="326"/>
      <c r="CE355" s="326"/>
      <c r="CF355" s="326"/>
      <c r="CG355" s="326"/>
      <c r="CH355" s="326"/>
      <c r="CI355" s="326"/>
      <c r="CJ355" s="326"/>
      <c r="CK355" s="326"/>
      <c r="CL355" s="326"/>
      <c r="CM355" s="326"/>
      <c r="CN355" s="326"/>
      <c r="CO355" s="326"/>
      <c r="CP355" s="326"/>
      <c r="CQ355" s="326"/>
      <c r="CR355" s="326"/>
      <c r="CS355" s="326"/>
      <c r="CT355" s="326"/>
      <c r="CU355" s="326"/>
      <c r="CV355" s="326"/>
      <c r="CW355" s="326"/>
      <c r="CX355" s="326"/>
      <c r="CY355" s="326"/>
      <c r="CZ355" s="326"/>
      <c r="DA355" s="326"/>
      <c r="DB355" s="326"/>
      <c r="DC355" s="326"/>
      <c r="DD355" s="326"/>
      <c r="DE355" s="326"/>
      <c r="DF355" s="326"/>
      <c r="DG355" s="326"/>
      <c r="DH355" s="326"/>
      <c r="DI355" s="326"/>
      <c r="DJ355" s="326"/>
      <c r="DK355" s="326"/>
      <c r="DL355" s="326"/>
      <c r="DM355" s="326"/>
      <c r="DN355" s="326"/>
      <c r="DO355" s="326"/>
      <c r="DP355" s="326"/>
      <c r="DQ355" s="326"/>
    </row>
    <row r="356" s="309" customFormat="1" customHeight="1" spans="3:121">
      <c r="C356" s="328"/>
      <c r="D356" s="329"/>
      <c r="E356" s="329"/>
      <c r="G356" s="330"/>
      <c r="H356" s="331"/>
      <c r="I356" s="398"/>
      <c r="J356" s="399"/>
      <c r="K356" s="322"/>
      <c r="L356" s="322"/>
      <c r="M356" s="323"/>
      <c r="N356" s="323"/>
      <c r="O356" s="322"/>
      <c r="P356" s="322"/>
      <c r="Q356" s="323"/>
      <c r="S356" s="324"/>
      <c r="T356" s="324"/>
      <c r="U356" s="324"/>
      <c r="V356" s="324"/>
      <c r="W356" s="324"/>
      <c r="X356" s="324"/>
      <c r="Y356" s="324"/>
      <c r="Z356" s="324"/>
      <c r="AA356" s="324"/>
      <c r="AB356" s="325"/>
      <c r="AC356" s="324"/>
      <c r="AD356" s="324"/>
      <c r="AE356" s="324"/>
      <c r="AF356" s="324"/>
      <c r="AG356" s="324"/>
      <c r="AH356" s="324"/>
      <c r="AI356" s="324"/>
      <c r="AJ356" s="324"/>
      <c r="AK356" s="324"/>
      <c r="AL356" s="324"/>
      <c r="AM356" s="324"/>
      <c r="AN356" s="324"/>
      <c r="AO356" s="324"/>
      <c r="AP356" s="324"/>
      <c r="AQ356" s="324"/>
      <c r="AR356" s="324"/>
      <c r="AS356" s="324"/>
      <c r="AT356" s="324"/>
      <c r="AU356" s="324"/>
      <c r="AV356" s="324"/>
      <c r="AW356" s="324"/>
      <c r="AX356" s="324"/>
      <c r="AY356" s="324"/>
      <c r="AZ356" s="324"/>
      <c r="BA356" s="324"/>
      <c r="BB356" s="324"/>
      <c r="BC356" s="324"/>
      <c r="BD356" s="324"/>
      <c r="BE356" s="324"/>
      <c r="BF356" s="324"/>
      <c r="BG356" s="324"/>
      <c r="BH356" s="324"/>
      <c r="BI356" s="324"/>
      <c r="BJ356" s="324"/>
      <c r="BK356" s="324"/>
      <c r="BL356" s="324"/>
      <c r="BM356" s="324"/>
      <c r="BN356" s="324"/>
      <c r="BO356" s="324"/>
      <c r="BP356" s="324"/>
      <c r="BQ356" s="324"/>
      <c r="BR356" s="324"/>
      <c r="BS356" s="324"/>
      <c r="BT356" s="324"/>
      <c r="BU356" s="324"/>
      <c r="BV356" s="324"/>
      <c r="BW356" s="324"/>
      <c r="BX356" s="324"/>
      <c r="BY356" s="324"/>
      <c r="BZ356" s="324"/>
      <c r="CA356" s="324"/>
      <c r="CB356" s="324"/>
      <c r="CC356" s="326"/>
      <c r="CD356" s="326"/>
      <c r="CE356" s="326"/>
      <c r="CF356" s="326"/>
      <c r="CG356" s="326"/>
      <c r="CH356" s="326"/>
      <c r="CI356" s="326"/>
      <c r="CJ356" s="326"/>
      <c r="CK356" s="326"/>
      <c r="CL356" s="326"/>
      <c r="CM356" s="326"/>
      <c r="CN356" s="326"/>
      <c r="CO356" s="326"/>
      <c r="CP356" s="326"/>
      <c r="CQ356" s="326"/>
      <c r="CR356" s="326"/>
      <c r="CS356" s="326"/>
      <c r="CT356" s="326"/>
      <c r="CU356" s="326"/>
      <c r="CV356" s="326"/>
      <c r="CW356" s="326"/>
      <c r="CX356" s="326"/>
      <c r="CY356" s="326"/>
      <c r="CZ356" s="326"/>
      <c r="DA356" s="326"/>
      <c r="DB356" s="326"/>
      <c r="DC356" s="326"/>
      <c r="DD356" s="326"/>
      <c r="DE356" s="326"/>
      <c r="DF356" s="326"/>
      <c r="DG356" s="326"/>
      <c r="DH356" s="326"/>
      <c r="DI356" s="326"/>
      <c r="DJ356" s="326"/>
      <c r="DK356" s="326"/>
      <c r="DL356" s="326"/>
      <c r="DM356" s="326"/>
      <c r="DN356" s="326"/>
      <c r="DO356" s="326"/>
      <c r="DP356" s="326"/>
      <c r="DQ356" s="326"/>
    </row>
    <row r="357" s="309" customFormat="1" customHeight="1" spans="3:121">
      <c r="C357" s="328"/>
      <c r="D357" s="329"/>
      <c r="E357" s="329"/>
      <c r="G357" s="330"/>
      <c r="H357" s="331"/>
      <c r="I357" s="398"/>
      <c r="J357" s="399"/>
      <c r="K357" s="322"/>
      <c r="L357" s="322"/>
      <c r="M357" s="323"/>
      <c r="N357" s="323"/>
      <c r="O357" s="322"/>
      <c r="P357" s="322"/>
      <c r="Q357" s="323"/>
      <c r="S357" s="324"/>
      <c r="T357" s="324"/>
      <c r="U357" s="324"/>
      <c r="V357" s="324"/>
      <c r="W357" s="324"/>
      <c r="X357" s="324"/>
      <c r="Y357" s="324"/>
      <c r="Z357" s="324"/>
      <c r="AA357" s="324"/>
      <c r="AB357" s="325"/>
      <c r="AC357" s="324"/>
      <c r="AD357" s="324"/>
      <c r="AE357" s="324"/>
      <c r="AF357" s="324"/>
      <c r="AG357" s="324"/>
      <c r="AH357" s="324"/>
      <c r="AI357" s="324"/>
      <c r="AJ357" s="324"/>
      <c r="AK357" s="324"/>
      <c r="AL357" s="324"/>
      <c r="AM357" s="324"/>
      <c r="AN357" s="324"/>
      <c r="AO357" s="324"/>
      <c r="AP357" s="324"/>
      <c r="AQ357" s="324"/>
      <c r="AR357" s="324"/>
      <c r="AS357" s="324"/>
      <c r="AT357" s="324"/>
      <c r="AU357" s="324"/>
      <c r="AV357" s="324"/>
      <c r="AW357" s="324"/>
      <c r="AX357" s="324"/>
      <c r="AY357" s="324"/>
      <c r="AZ357" s="324"/>
      <c r="BA357" s="324"/>
      <c r="BB357" s="324"/>
      <c r="BC357" s="324"/>
      <c r="BD357" s="324"/>
      <c r="BE357" s="324"/>
      <c r="BF357" s="324"/>
      <c r="BG357" s="324"/>
      <c r="BH357" s="324"/>
      <c r="BI357" s="324"/>
      <c r="BJ357" s="324"/>
      <c r="BK357" s="324"/>
      <c r="BL357" s="324"/>
      <c r="BM357" s="324"/>
      <c r="BN357" s="324"/>
      <c r="BO357" s="324"/>
      <c r="BP357" s="324"/>
      <c r="BQ357" s="324"/>
      <c r="BR357" s="324"/>
      <c r="BS357" s="324"/>
      <c r="BT357" s="324"/>
      <c r="BU357" s="324"/>
      <c r="BV357" s="324"/>
      <c r="BW357" s="324"/>
      <c r="BX357" s="324"/>
      <c r="BY357" s="324"/>
      <c r="BZ357" s="324"/>
      <c r="CA357" s="324"/>
      <c r="CB357" s="324"/>
      <c r="CC357" s="326"/>
      <c r="CD357" s="326"/>
      <c r="CE357" s="326"/>
      <c r="CF357" s="326"/>
      <c r="CG357" s="326"/>
      <c r="CH357" s="326"/>
      <c r="CI357" s="326"/>
      <c r="CJ357" s="326"/>
      <c r="CK357" s="326"/>
      <c r="CL357" s="326"/>
      <c r="CM357" s="326"/>
      <c r="CN357" s="326"/>
      <c r="CO357" s="326"/>
      <c r="CP357" s="326"/>
      <c r="CQ357" s="326"/>
      <c r="CR357" s="326"/>
      <c r="CS357" s="326"/>
      <c r="CT357" s="326"/>
      <c r="CU357" s="326"/>
      <c r="CV357" s="326"/>
      <c r="CW357" s="326"/>
      <c r="CX357" s="326"/>
      <c r="CY357" s="326"/>
      <c r="CZ357" s="326"/>
      <c r="DA357" s="326"/>
      <c r="DB357" s="326"/>
      <c r="DC357" s="326"/>
      <c r="DD357" s="326"/>
      <c r="DE357" s="326"/>
      <c r="DF357" s="326"/>
      <c r="DG357" s="326"/>
      <c r="DH357" s="326"/>
      <c r="DI357" s="326"/>
      <c r="DJ357" s="326"/>
      <c r="DK357" s="326"/>
      <c r="DL357" s="326"/>
      <c r="DM357" s="326"/>
      <c r="DN357" s="326"/>
      <c r="DO357" s="326"/>
      <c r="DP357" s="326"/>
      <c r="DQ357" s="326"/>
    </row>
    <row r="358" s="309" customFormat="1" customHeight="1" spans="3:121">
      <c r="C358" s="328"/>
      <c r="D358" s="329"/>
      <c r="E358" s="329"/>
      <c r="G358" s="330"/>
      <c r="H358" s="331"/>
      <c r="I358" s="398"/>
      <c r="J358" s="399"/>
      <c r="K358" s="322"/>
      <c r="L358" s="322"/>
      <c r="M358" s="323"/>
      <c r="N358" s="323"/>
      <c r="O358" s="322"/>
      <c r="P358" s="322"/>
      <c r="Q358" s="323"/>
      <c r="S358" s="324"/>
      <c r="T358" s="324"/>
      <c r="U358" s="324"/>
      <c r="V358" s="324"/>
      <c r="W358" s="324"/>
      <c r="X358" s="324"/>
      <c r="Y358" s="324"/>
      <c r="Z358" s="324"/>
      <c r="AA358" s="324"/>
      <c r="AB358" s="325"/>
      <c r="AC358" s="324"/>
      <c r="AD358" s="324"/>
      <c r="AE358" s="324"/>
      <c r="AF358" s="324"/>
      <c r="AG358" s="324"/>
      <c r="AH358" s="324"/>
      <c r="AI358" s="324"/>
      <c r="AJ358" s="324"/>
      <c r="AK358" s="324"/>
      <c r="AL358" s="324"/>
      <c r="AM358" s="324"/>
      <c r="AN358" s="324"/>
      <c r="AO358" s="324"/>
      <c r="AP358" s="324"/>
      <c r="AQ358" s="324"/>
      <c r="AR358" s="324"/>
      <c r="AS358" s="324"/>
      <c r="AT358" s="324"/>
      <c r="AU358" s="324"/>
      <c r="AV358" s="324"/>
      <c r="AW358" s="324"/>
      <c r="AX358" s="324"/>
      <c r="AY358" s="324"/>
      <c r="AZ358" s="324"/>
      <c r="BA358" s="324"/>
      <c r="BB358" s="324"/>
      <c r="BC358" s="324"/>
      <c r="BD358" s="324"/>
      <c r="BE358" s="324"/>
      <c r="BF358" s="324"/>
      <c r="BG358" s="324"/>
      <c r="BH358" s="324"/>
      <c r="BI358" s="324"/>
      <c r="BJ358" s="324"/>
      <c r="BK358" s="324"/>
      <c r="BL358" s="324"/>
      <c r="BM358" s="324"/>
      <c r="BN358" s="324"/>
      <c r="BO358" s="324"/>
      <c r="BP358" s="324"/>
      <c r="BQ358" s="324"/>
      <c r="BR358" s="324"/>
      <c r="BS358" s="324"/>
      <c r="BT358" s="324"/>
      <c r="BU358" s="324"/>
      <c r="BV358" s="324"/>
      <c r="BW358" s="324"/>
      <c r="BX358" s="324"/>
      <c r="BY358" s="324"/>
      <c r="BZ358" s="324"/>
      <c r="CA358" s="324"/>
      <c r="CB358" s="324"/>
      <c r="CC358" s="326"/>
      <c r="CD358" s="326"/>
      <c r="CE358" s="326"/>
      <c r="CF358" s="326"/>
      <c r="CG358" s="326"/>
      <c r="CH358" s="326"/>
      <c r="CI358" s="326"/>
      <c r="CJ358" s="326"/>
      <c r="CK358" s="326"/>
      <c r="CL358" s="326"/>
      <c r="CM358" s="326"/>
      <c r="CN358" s="326"/>
      <c r="CO358" s="326"/>
      <c r="CP358" s="326"/>
      <c r="CQ358" s="326"/>
      <c r="CR358" s="326"/>
      <c r="CS358" s="326"/>
      <c r="CT358" s="326"/>
      <c r="CU358" s="326"/>
      <c r="CV358" s="326"/>
      <c r="CW358" s="326"/>
      <c r="CX358" s="326"/>
      <c r="CY358" s="326"/>
      <c r="CZ358" s="326"/>
      <c r="DA358" s="326"/>
      <c r="DB358" s="326"/>
      <c r="DC358" s="326"/>
      <c r="DD358" s="326"/>
      <c r="DE358" s="326"/>
      <c r="DF358" s="326"/>
      <c r="DG358" s="326"/>
      <c r="DH358" s="326"/>
      <c r="DI358" s="326"/>
      <c r="DJ358" s="326"/>
      <c r="DK358" s="326"/>
      <c r="DL358" s="326"/>
      <c r="DM358" s="326"/>
      <c r="DN358" s="326"/>
      <c r="DO358" s="326"/>
      <c r="DP358" s="326"/>
      <c r="DQ358" s="326"/>
    </row>
    <row r="359" s="309" customFormat="1" customHeight="1" spans="3:121">
      <c r="C359" s="328"/>
      <c r="D359" s="329"/>
      <c r="E359" s="329"/>
      <c r="G359" s="330"/>
      <c r="H359" s="331"/>
      <c r="I359" s="398"/>
      <c r="J359" s="399"/>
      <c r="K359" s="322"/>
      <c r="L359" s="322"/>
      <c r="M359" s="323"/>
      <c r="N359" s="323"/>
      <c r="O359" s="322"/>
      <c r="P359" s="322"/>
      <c r="Q359" s="323"/>
      <c r="S359" s="324"/>
      <c r="T359" s="324"/>
      <c r="U359" s="324"/>
      <c r="V359" s="324"/>
      <c r="W359" s="324"/>
      <c r="X359" s="324"/>
      <c r="Y359" s="324"/>
      <c r="Z359" s="324"/>
      <c r="AA359" s="324"/>
      <c r="AB359" s="325"/>
      <c r="AC359" s="324"/>
      <c r="AD359" s="324"/>
      <c r="AE359" s="324"/>
      <c r="AF359" s="324"/>
      <c r="AG359" s="324"/>
      <c r="AH359" s="324"/>
      <c r="AI359" s="324"/>
      <c r="AJ359" s="324"/>
      <c r="AK359" s="324"/>
      <c r="AL359" s="324"/>
      <c r="AM359" s="324"/>
      <c r="AN359" s="324"/>
      <c r="AO359" s="324"/>
      <c r="AP359" s="324"/>
      <c r="AQ359" s="324"/>
      <c r="AR359" s="324"/>
      <c r="AS359" s="324"/>
      <c r="AT359" s="324"/>
      <c r="AU359" s="324"/>
      <c r="AV359" s="324"/>
      <c r="AW359" s="324"/>
      <c r="AX359" s="324"/>
      <c r="AY359" s="324"/>
      <c r="AZ359" s="324"/>
      <c r="BA359" s="324"/>
      <c r="BB359" s="324"/>
      <c r="BC359" s="324"/>
      <c r="BD359" s="324"/>
      <c r="BE359" s="324"/>
      <c r="BF359" s="324"/>
      <c r="BG359" s="324"/>
      <c r="BH359" s="324"/>
      <c r="BI359" s="324"/>
      <c r="BJ359" s="324"/>
      <c r="BK359" s="324"/>
      <c r="BL359" s="324"/>
      <c r="BM359" s="324"/>
      <c r="BN359" s="324"/>
      <c r="BO359" s="324"/>
      <c r="BP359" s="324"/>
      <c r="BQ359" s="324"/>
      <c r="BR359" s="324"/>
      <c r="BS359" s="324"/>
      <c r="BT359" s="324"/>
      <c r="BU359" s="324"/>
      <c r="BV359" s="324"/>
      <c r="BW359" s="324"/>
      <c r="BX359" s="324"/>
      <c r="BY359" s="324"/>
      <c r="BZ359" s="324"/>
      <c r="CA359" s="324"/>
      <c r="CB359" s="324"/>
      <c r="CC359" s="326"/>
      <c r="CD359" s="326"/>
      <c r="CE359" s="326"/>
      <c r="CF359" s="326"/>
      <c r="CG359" s="326"/>
      <c r="CH359" s="326"/>
      <c r="CI359" s="326"/>
      <c r="CJ359" s="326"/>
      <c r="CK359" s="326"/>
      <c r="CL359" s="326"/>
      <c r="CM359" s="326"/>
      <c r="CN359" s="326"/>
      <c r="CO359" s="326"/>
      <c r="CP359" s="326"/>
      <c r="CQ359" s="326"/>
      <c r="CR359" s="326"/>
      <c r="CS359" s="326"/>
      <c r="CT359" s="326"/>
      <c r="CU359" s="326"/>
      <c r="CV359" s="326"/>
      <c r="CW359" s="326"/>
      <c r="CX359" s="326"/>
      <c r="CY359" s="326"/>
      <c r="CZ359" s="326"/>
      <c r="DA359" s="326"/>
      <c r="DB359" s="326"/>
      <c r="DC359" s="326"/>
      <c r="DD359" s="326"/>
      <c r="DE359" s="326"/>
      <c r="DF359" s="326"/>
      <c r="DG359" s="326"/>
      <c r="DH359" s="326"/>
      <c r="DI359" s="326"/>
      <c r="DJ359" s="326"/>
      <c r="DK359" s="326"/>
      <c r="DL359" s="326"/>
      <c r="DM359" s="326"/>
      <c r="DN359" s="326"/>
      <c r="DO359" s="326"/>
      <c r="DP359" s="326"/>
      <c r="DQ359" s="326"/>
    </row>
    <row r="360" s="309" customFormat="1" customHeight="1" spans="3:121">
      <c r="C360" s="328"/>
      <c r="D360" s="329"/>
      <c r="E360" s="329"/>
      <c r="G360" s="330"/>
      <c r="H360" s="331"/>
      <c r="I360" s="398"/>
      <c r="J360" s="399"/>
      <c r="K360" s="322"/>
      <c r="L360" s="322"/>
      <c r="M360" s="323"/>
      <c r="N360" s="323"/>
      <c r="O360" s="322"/>
      <c r="P360" s="322"/>
      <c r="Q360" s="323"/>
      <c r="S360" s="324"/>
      <c r="T360" s="324"/>
      <c r="U360" s="324"/>
      <c r="V360" s="324"/>
      <c r="W360" s="324"/>
      <c r="X360" s="324"/>
      <c r="Y360" s="324"/>
      <c r="Z360" s="324"/>
      <c r="AA360" s="324"/>
      <c r="AB360" s="325"/>
      <c r="AC360" s="324"/>
      <c r="AD360" s="324"/>
      <c r="AE360" s="324"/>
      <c r="AF360" s="324"/>
      <c r="AG360" s="324"/>
      <c r="AH360" s="324"/>
      <c r="AI360" s="324"/>
      <c r="AJ360" s="324"/>
      <c r="AK360" s="324"/>
      <c r="AL360" s="324"/>
      <c r="AM360" s="324"/>
      <c r="AN360" s="324"/>
      <c r="AO360" s="324"/>
      <c r="AP360" s="324"/>
      <c r="AQ360" s="324"/>
      <c r="AR360" s="324"/>
      <c r="AS360" s="324"/>
      <c r="AT360" s="324"/>
      <c r="AU360" s="324"/>
      <c r="AV360" s="324"/>
      <c r="AW360" s="324"/>
      <c r="AX360" s="324"/>
      <c r="AY360" s="324"/>
      <c r="AZ360" s="324"/>
      <c r="BA360" s="324"/>
      <c r="BB360" s="324"/>
      <c r="BC360" s="324"/>
      <c r="BD360" s="324"/>
      <c r="BE360" s="324"/>
      <c r="BF360" s="324"/>
      <c r="BG360" s="324"/>
      <c r="BH360" s="324"/>
      <c r="BI360" s="324"/>
      <c r="BJ360" s="324"/>
      <c r="BK360" s="324"/>
      <c r="BL360" s="324"/>
      <c r="BM360" s="324"/>
      <c r="BN360" s="324"/>
      <c r="BO360" s="324"/>
      <c r="BP360" s="324"/>
      <c r="BQ360" s="324"/>
      <c r="BR360" s="324"/>
      <c r="BS360" s="324"/>
      <c r="BT360" s="324"/>
      <c r="BU360" s="324"/>
      <c r="BV360" s="324"/>
      <c r="BW360" s="324"/>
      <c r="BX360" s="324"/>
      <c r="BY360" s="324"/>
      <c r="BZ360" s="324"/>
      <c r="CA360" s="324"/>
      <c r="CB360" s="324"/>
      <c r="CC360" s="326"/>
      <c r="CD360" s="326"/>
      <c r="CE360" s="326"/>
      <c r="CF360" s="326"/>
      <c r="CG360" s="326"/>
      <c r="CH360" s="326"/>
      <c r="CI360" s="326"/>
      <c r="CJ360" s="326"/>
      <c r="CK360" s="326"/>
      <c r="CL360" s="326"/>
      <c r="CM360" s="326"/>
      <c r="CN360" s="326"/>
      <c r="CO360" s="326"/>
      <c r="CP360" s="326"/>
      <c r="CQ360" s="326"/>
      <c r="CR360" s="326"/>
      <c r="CS360" s="326"/>
      <c r="CT360" s="326"/>
      <c r="CU360" s="326"/>
      <c r="CV360" s="326"/>
      <c r="CW360" s="326"/>
      <c r="CX360" s="326"/>
      <c r="CY360" s="326"/>
      <c r="CZ360" s="326"/>
      <c r="DA360" s="326"/>
      <c r="DB360" s="326"/>
      <c r="DC360" s="326"/>
      <c r="DD360" s="326"/>
      <c r="DE360" s="326"/>
      <c r="DF360" s="326"/>
      <c r="DG360" s="326"/>
      <c r="DH360" s="326"/>
      <c r="DI360" s="326"/>
      <c r="DJ360" s="326"/>
      <c r="DK360" s="326"/>
      <c r="DL360" s="326"/>
      <c r="DM360" s="326"/>
      <c r="DN360" s="326"/>
      <c r="DO360" s="326"/>
      <c r="DP360" s="326"/>
      <c r="DQ360" s="326"/>
    </row>
    <row r="361" s="309" customFormat="1" customHeight="1" spans="3:121">
      <c r="C361" s="328"/>
      <c r="D361" s="329"/>
      <c r="E361" s="329"/>
      <c r="G361" s="330"/>
      <c r="H361" s="331"/>
      <c r="I361" s="398"/>
      <c r="J361" s="399"/>
      <c r="K361" s="322"/>
      <c r="L361" s="322"/>
      <c r="M361" s="323"/>
      <c r="N361" s="323"/>
      <c r="O361" s="322"/>
      <c r="P361" s="322"/>
      <c r="Q361" s="323"/>
      <c r="S361" s="324"/>
      <c r="T361" s="324"/>
      <c r="U361" s="324"/>
      <c r="V361" s="324"/>
      <c r="W361" s="324"/>
      <c r="X361" s="324"/>
      <c r="Y361" s="324"/>
      <c r="Z361" s="324"/>
      <c r="AA361" s="324"/>
      <c r="AB361" s="325"/>
      <c r="AC361" s="324"/>
      <c r="AD361" s="324"/>
      <c r="AE361" s="324"/>
      <c r="AF361" s="324"/>
      <c r="AG361" s="324"/>
      <c r="AH361" s="324"/>
      <c r="AI361" s="324"/>
      <c r="AJ361" s="324"/>
      <c r="AK361" s="324"/>
      <c r="AL361" s="324"/>
      <c r="AM361" s="324"/>
      <c r="AN361" s="324"/>
      <c r="AO361" s="324"/>
      <c r="AP361" s="324"/>
      <c r="AQ361" s="324"/>
      <c r="AR361" s="324"/>
      <c r="AS361" s="324"/>
      <c r="AT361" s="324"/>
      <c r="AU361" s="324"/>
      <c r="AV361" s="324"/>
      <c r="AW361" s="324"/>
      <c r="AX361" s="324"/>
      <c r="AY361" s="324"/>
      <c r="AZ361" s="324"/>
      <c r="BA361" s="324"/>
      <c r="BB361" s="324"/>
      <c r="BC361" s="324"/>
      <c r="BD361" s="324"/>
      <c r="BE361" s="324"/>
      <c r="BF361" s="324"/>
      <c r="BG361" s="324"/>
      <c r="BH361" s="324"/>
      <c r="BI361" s="324"/>
      <c r="BJ361" s="324"/>
      <c r="BK361" s="324"/>
      <c r="BL361" s="324"/>
      <c r="BM361" s="324"/>
      <c r="BN361" s="324"/>
      <c r="BO361" s="324"/>
      <c r="BP361" s="324"/>
      <c r="BQ361" s="324"/>
      <c r="BR361" s="324"/>
      <c r="BS361" s="324"/>
      <c r="BT361" s="324"/>
      <c r="BU361" s="324"/>
      <c r="BV361" s="324"/>
      <c r="BW361" s="324"/>
      <c r="BX361" s="324"/>
      <c r="BY361" s="324"/>
      <c r="BZ361" s="324"/>
      <c r="CA361" s="324"/>
      <c r="CB361" s="324"/>
      <c r="CC361" s="326"/>
      <c r="CD361" s="326"/>
      <c r="CE361" s="326"/>
      <c r="CF361" s="326"/>
      <c r="CG361" s="326"/>
      <c r="CH361" s="326"/>
      <c r="CI361" s="326"/>
      <c r="CJ361" s="326"/>
      <c r="CK361" s="326"/>
      <c r="CL361" s="326"/>
      <c r="CM361" s="326"/>
      <c r="CN361" s="326"/>
      <c r="CO361" s="326"/>
      <c r="CP361" s="326"/>
      <c r="CQ361" s="326"/>
      <c r="CR361" s="326"/>
      <c r="CS361" s="326"/>
      <c r="CT361" s="326"/>
      <c r="CU361" s="326"/>
      <c r="CV361" s="326"/>
      <c r="CW361" s="326"/>
      <c r="CX361" s="326"/>
      <c r="CY361" s="326"/>
      <c r="CZ361" s="326"/>
      <c r="DA361" s="326"/>
      <c r="DB361" s="326"/>
      <c r="DC361" s="326"/>
      <c r="DD361" s="326"/>
      <c r="DE361" s="326"/>
      <c r="DF361" s="326"/>
      <c r="DG361" s="326"/>
      <c r="DH361" s="326"/>
      <c r="DI361" s="326"/>
      <c r="DJ361" s="326"/>
      <c r="DK361" s="326"/>
      <c r="DL361" s="326"/>
      <c r="DM361" s="326"/>
      <c r="DN361" s="326"/>
      <c r="DO361" s="326"/>
      <c r="DP361" s="326"/>
      <c r="DQ361" s="326"/>
    </row>
    <row r="362" s="309" customFormat="1" customHeight="1" spans="3:121">
      <c r="C362" s="328"/>
      <c r="D362" s="329"/>
      <c r="E362" s="329"/>
      <c r="G362" s="330"/>
      <c r="H362" s="331"/>
      <c r="I362" s="398"/>
      <c r="J362" s="399"/>
      <c r="K362" s="322"/>
      <c r="L362" s="322"/>
      <c r="M362" s="323"/>
      <c r="N362" s="323"/>
      <c r="O362" s="322"/>
      <c r="P362" s="322"/>
      <c r="Q362" s="323"/>
      <c r="S362" s="324"/>
      <c r="T362" s="324"/>
      <c r="U362" s="324"/>
      <c r="V362" s="324"/>
      <c r="W362" s="324"/>
      <c r="X362" s="324"/>
      <c r="Y362" s="324"/>
      <c r="Z362" s="324"/>
      <c r="AA362" s="324"/>
      <c r="AB362" s="325"/>
      <c r="AC362" s="324"/>
      <c r="AD362" s="324"/>
      <c r="AE362" s="324"/>
      <c r="AF362" s="324"/>
      <c r="AG362" s="324"/>
      <c r="AH362" s="324"/>
      <c r="AI362" s="324"/>
      <c r="AJ362" s="324"/>
      <c r="AK362" s="324"/>
      <c r="AL362" s="324"/>
      <c r="AM362" s="324"/>
      <c r="AN362" s="324"/>
      <c r="AO362" s="324"/>
      <c r="AP362" s="324"/>
      <c r="AQ362" s="324"/>
      <c r="AR362" s="324"/>
      <c r="AS362" s="324"/>
      <c r="AT362" s="324"/>
      <c r="AU362" s="324"/>
      <c r="AV362" s="324"/>
      <c r="AW362" s="324"/>
      <c r="AX362" s="324"/>
      <c r="AY362" s="324"/>
      <c r="AZ362" s="324"/>
      <c r="BA362" s="324"/>
      <c r="BB362" s="324"/>
      <c r="BC362" s="324"/>
      <c r="BD362" s="324"/>
      <c r="BE362" s="324"/>
      <c r="BF362" s="324"/>
      <c r="BG362" s="324"/>
      <c r="BH362" s="324"/>
      <c r="BI362" s="324"/>
      <c r="BJ362" s="324"/>
      <c r="BK362" s="324"/>
      <c r="BL362" s="324"/>
      <c r="BM362" s="324"/>
      <c r="BN362" s="324"/>
      <c r="BO362" s="324"/>
      <c r="BP362" s="324"/>
      <c r="BQ362" s="324"/>
      <c r="BR362" s="324"/>
      <c r="BS362" s="324"/>
      <c r="BT362" s="324"/>
      <c r="BU362" s="324"/>
      <c r="BV362" s="324"/>
      <c r="BW362" s="324"/>
      <c r="BX362" s="324"/>
      <c r="BY362" s="324"/>
      <c r="BZ362" s="324"/>
      <c r="CA362" s="324"/>
      <c r="CB362" s="324"/>
      <c r="CC362" s="326"/>
      <c r="CD362" s="326"/>
      <c r="CE362" s="326"/>
      <c r="CF362" s="326"/>
      <c r="CG362" s="326"/>
      <c r="CH362" s="326"/>
      <c r="CI362" s="326"/>
      <c r="CJ362" s="326"/>
      <c r="CK362" s="326"/>
      <c r="CL362" s="326"/>
      <c r="CM362" s="326"/>
      <c r="CN362" s="326"/>
      <c r="CO362" s="326"/>
      <c r="CP362" s="326"/>
      <c r="CQ362" s="326"/>
      <c r="CR362" s="326"/>
      <c r="CS362" s="326"/>
      <c r="CT362" s="326"/>
      <c r="CU362" s="326"/>
      <c r="CV362" s="326"/>
      <c r="CW362" s="326"/>
      <c r="CX362" s="326"/>
      <c r="CY362" s="326"/>
      <c r="CZ362" s="326"/>
      <c r="DA362" s="326"/>
      <c r="DB362" s="326"/>
      <c r="DC362" s="326"/>
      <c r="DD362" s="326"/>
      <c r="DE362" s="326"/>
      <c r="DF362" s="326"/>
      <c r="DG362" s="326"/>
      <c r="DH362" s="326"/>
      <c r="DI362" s="326"/>
      <c r="DJ362" s="326"/>
      <c r="DK362" s="326"/>
      <c r="DL362" s="326"/>
      <c r="DM362" s="326"/>
      <c r="DN362" s="326"/>
      <c r="DO362" s="326"/>
      <c r="DP362" s="326"/>
      <c r="DQ362" s="326"/>
    </row>
    <row r="363" s="309" customFormat="1" customHeight="1" spans="3:121">
      <c r="C363" s="328"/>
      <c r="D363" s="329"/>
      <c r="E363" s="329"/>
      <c r="G363" s="330"/>
      <c r="H363" s="331"/>
      <c r="I363" s="398"/>
      <c r="J363" s="399"/>
      <c r="K363" s="322"/>
      <c r="L363" s="322"/>
      <c r="M363" s="323"/>
      <c r="N363" s="323"/>
      <c r="O363" s="322"/>
      <c r="P363" s="322"/>
      <c r="Q363" s="323"/>
      <c r="S363" s="324"/>
      <c r="T363" s="324"/>
      <c r="U363" s="324"/>
      <c r="V363" s="324"/>
      <c r="W363" s="324"/>
      <c r="X363" s="324"/>
      <c r="Y363" s="324"/>
      <c r="Z363" s="324"/>
      <c r="AA363" s="324"/>
      <c r="AB363" s="325"/>
      <c r="AC363" s="324"/>
      <c r="AD363" s="324"/>
      <c r="AE363" s="324"/>
      <c r="AF363" s="324"/>
      <c r="AG363" s="324"/>
      <c r="AH363" s="324"/>
      <c r="AI363" s="324"/>
      <c r="AJ363" s="324"/>
      <c r="AK363" s="324"/>
      <c r="AL363" s="324"/>
      <c r="AM363" s="324"/>
      <c r="AN363" s="324"/>
      <c r="AO363" s="324"/>
      <c r="AP363" s="324"/>
      <c r="AQ363" s="324"/>
      <c r="AR363" s="324"/>
      <c r="AS363" s="324"/>
      <c r="AT363" s="324"/>
      <c r="AU363" s="324"/>
      <c r="AV363" s="324"/>
      <c r="AW363" s="324"/>
      <c r="AX363" s="324"/>
      <c r="AY363" s="324"/>
      <c r="AZ363" s="324"/>
      <c r="BA363" s="324"/>
      <c r="BB363" s="324"/>
      <c r="BC363" s="324"/>
      <c r="BD363" s="324"/>
      <c r="BE363" s="324"/>
      <c r="BF363" s="324"/>
      <c r="BG363" s="324"/>
      <c r="BH363" s="324"/>
      <c r="BI363" s="324"/>
      <c r="BJ363" s="324"/>
      <c r="BK363" s="324"/>
      <c r="BL363" s="324"/>
      <c r="BM363" s="324"/>
      <c r="BN363" s="324"/>
      <c r="BO363" s="324"/>
      <c r="BP363" s="324"/>
      <c r="BQ363" s="324"/>
      <c r="BR363" s="324"/>
      <c r="BS363" s="324"/>
      <c r="BT363" s="324"/>
      <c r="BU363" s="324"/>
      <c r="BV363" s="324"/>
      <c r="BW363" s="324"/>
      <c r="BX363" s="324"/>
      <c r="BY363" s="324"/>
      <c r="BZ363" s="324"/>
      <c r="CA363" s="324"/>
      <c r="CB363" s="324"/>
      <c r="CC363" s="326"/>
      <c r="CD363" s="326"/>
      <c r="CE363" s="326"/>
      <c r="CF363" s="326"/>
      <c r="CG363" s="326"/>
      <c r="CH363" s="326"/>
      <c r="CI363" s="326"/>
      <c r="CJ363" s="326"/>
      <c r="CK363" s="326"/>
      <c r="CL363" s="326"/>
      <c r="CM363" s="326"/>
      <c r="CN363" s="326"/>
      <c r="CO363" s="326"/>
      <c r="CP363" s="326"/>
      <c r="CQ363" s="326"/>
      <c r="CR363" s="326"/>
      <c r="CS363" s="326"/>
      <c r="CT363" s="326"/>
      <c r="CU363" s="326"/>
      <c r="CV363" s="326"/>
      <c r="CW363" s="326"/>
      <c r="CX363" s="326"/>
      <c r="CY363" s="326"/>
      <c r="CZ363" s="326"/>
      <c r="DA363" s="326"/>
      <c r="DB363" s="326"/>
      <c r="DC363" s="326"/>
      <c r="DD363" s="326"/>
      <c r="DE363" s="326"/>
      <c r="DF363" s="326"/>
      <c r="DG363" s="326"/>
      <c r="DH363" s="326"/>
      <c r="DI363" s="326"/>
      <c r="DJ363" s="326"/>
      <c r="DK363" s="326"/>
      <c r="DL363" s="326"/>
      <c r="DM363" s="326"/>
      <c r="DN363" s="326"/>
      <c r="DO363" s="326"/>
      <c r="DP363" s="326"/>
      <c r="DQ363" s="326"/>
    </row>
    <row r="364" s="309" customFormat="1" customHeight="1" spans="3:121">
      <c r="C364" s="328"/>
      <c r="D364" s="329"/>
      <c r="E364" s="329"/>
      <c r="G364" s="330"/>
      <c r="H364" s="331"/>
      <c r="I364" s="398"/>
      <c r="J364" s="399"/>
      <c r="K364" s="322"/>
      <c r="L364" s="322"/>
      <c r="M364" s="323"/>
      <c r="N364" s="323"/>
      <c r="O364" s="322"/>
      <c r="P364" s="322"/>
      <c r="Q364" s="323"/>
      <c r="S364" s="324"/>
      <c r="T364" s="324"/>
      <c r="U364" s="324"/>
      <c r="V364" s="324"/>
      <c r="W364" s="324"/>
      <c r="X364" s="324"/>
      <c r="Y364" s="324"/>
      <c r="Z364" s="324"/>
      <c r="AA364" s="324"/>
      <c r="AB364" s="325"/>
      <c r="AC364" s="324"/>
      <c r="AD364" s="324"/>
      <c r="AE364" s="324"/>
      <c r="AF364" s="324"/>
      <c r="AG364" s="324"/>
      <c r="AH364" s="324"/>
      <c r="AI364" s="324"/>
      <c r="AJ364" s="324"/>
      <c r="AK364" s="324"/>
      <c r="AL364" s="324"/>
      <c r="AM364" s="324"/>
      <c r="AN364" s="324"/>
      <c r="AO364" s="324"/>
      <c r="AP364" s="324"/>
      <c r="AQ364" s="324"/>
      <c r="AR364" s="324"/>
      <c r="AS364" s="324"/>
      <c r="AT364" s="324"/>
      <c r="AU364" s="324"/>
      <c r="AV364" s="324"/>
      <c r="AW364" s="324"/>
      <c r="AX364" s="324"/>
      <c r="AY364" s="324"/>
      <c r="AZ364" s="324"/>
      <c r="BA364" s="324"/>
      <c r="BB364" s="324"/>
      <c r="BC364" s="324"/>
      <c r="BD364" s="324"/>
      <c r="BE364" s="324"/>
      <c r="BF364" s="324"/>
      <c r="BG364" s="324"/>
      <c r="BH364" s="324"/>
      <c r="BI364" s="324"/>
      <c r="BJ364" s="324"/>
      <c r="BK364" s="324"/>
      <c r="BL364" s="324"/>
      <c r="BM364" s="324"/>
      <c r="BN364" s="324"/>
      <c r="BO364" s="324"/>
      <c r="BP364" s="324"/>
      <c r="BQ364" s="324"/>
      <c r="BR364" s="324"/>
      <c r="BS364" s="324"/>
      <c r="BT364" s="324"/>
      <c r="BU364" s="324"/>
      <c r="BV364" s="324"/>
      <c r="BW364" s="324"/>
      <c r="BX364" s="324"/>
      <c r="BY364" s="324"/>
      <c r="BZ364" s="324"/>
      <c r="CA364" s="324"/>
      <c r="CB364" s="324"/>
      <c r="CC364" s="326"/>
      <c r="CD364" s="326"/>
      <c r="CE364" s="326"/>
      <c r="CF364" s="326"/>
      <c r="CG364" s="326"/>
      <c r="CH364" s="326"/>
      <c r="CI364" s="326"/>
      <c r="CJ364" s="326"/>
      <c r="CK364" s="326"/>
      <c r="CL364" s="326"/>
      <c r="CM364" s="326"/>
      <c r="CN364" s="326"/>
      <c r="CO364" s="326"/>
      <c r="CP364" s="326"/>
      <c r="CQ364" s="326"/>
      <c r="CR364" s="326"/>
      <c r="CS364" s="326"/>
      <c r="CT364" s="326"/>
      <c r="CU364" s="326"/>
      <c r="CV364" s="326"/>
      <c r="CW364" s="326"/>
      <c r="CX364" s="326"/>
      <c r="CY364" s="326"/>
      <c r="CZ364" s="326"/>
      <c r="DA364" s="326"/>
      <c r="DB364" s="326"/>
      <c r="DC364" s="326"/>
      <c r="DD364" s="326"/>
      <c r="DE364" s="326"/>
      <c r="DF364" s="326"/>
      <c r="DG364" s="326"/>
      <c r="DH364" s="326"/>
      <c r="DI364" s="326"/>
      <c r="DJ364" s="326"/>
      <c r="DK364" s="326"/>
      <c r="DL364" s="326"/>
      <c r="DM364" s="326"/>
      <c r="DN364" s="326"/>
      <c r="DO364" s="326"/>
      <c r="DP364" s="326"/>
      <c r="DQ364" s="326"/>
    </row>
    <row r="365" s="309" customFormat="1" customHeight="1" spans="3:121">
      <c r="C365" s="328"/>
      <c r="D365" s="329"/>
      <c r="E365" s="329"/>
      <c r="G365" s="330"/>
      <c r="H365" s="331"/>
      <c r="I365" s="398"/>
      <c r="J365" s="399"/>
      <c r="K365" s="322"/>
      <c r="L365" s="322"/>
      <c r="M365" s="323"/>
      <c r="N365" s="323"/>
      <c r="O365" s="322"/>
      <c r="P365" s="322"/>
      <c r="Q365" s="323"/>
      <c r="S365" s="324"/>
      <c r="T365" s="324"/>
      <c r="U365" s="324"/>
      <c r="V365" s="324"/>
      <c r="W365" s="324"/>
      <c r="X365" s="324"/>
      <c r="Y365" s="324"/>
      <c r="Z365" s="324"/>
      <c r="AA365" s="324"/>
      <c r="AB365" s="325"/>
      <c r="AC365" s="324"/>
      <c r="AD365" s="324"/>
      <c r="AE365" s="324"/>
      <c r="AF365" s="324"/>
      <c r="AG365" s="324"/>
      <c r="AH365" s="324"/>
      <c r="AI365" s="324"/>
      <c r="AJ365" s="324"/>
      <c r="AK365" s="324"/>
      <c r="AL365" s="324"/>
      <c r="AM365" s="324"/>
      <c r="AN365" s="324"/>
      <c r="AO365" s="324"/>
      <c r="AP365" s="324"/>
      <c r="AQ365" s="324"/>
      <c r="AR365" s="324"/>
      <c r="AS365" s="324"/>
      <c r="AT365" s="324"/>
      <c r="AU365" s="324"/>
      <c r="AV365" s="324"/>
      <c r="AW365" s="324"/>
      <c r="AX365" s="324"/>
      <c r="AY365" s="324"/>
      <c r="AZ365" s="324"/>
      <c r="BA365" s="324"/>
      <c r="BB365" s="324"/>
      <c r="BC365" s="324"/>
      <c r="BD365" s="324"/>
      <c r="BE365" s="324"/>
      <c r="BF365" s="324"/>
      <c r="BG365" s="324"/>
      <c r="BH365" s="324"/>
      <c r="BI365" s="324"/>
      <c r="BJ365" s="324"/>
      <c r="BK365" s="324"/>
      <c r="BL365" s="324"/>
      <c r="BM365" s="324"/>
      <c r="BN365" s="324"/>
      <c r="BO365" s="324"/>
      <c r="BP365" s="324"/>
      <c r="BQ365" s="324"/>
      <c r="BR365" s="324"/>
      <c r="BS365" s="324"/>
      <c r="BT365" s="324"/>
      <c r="BU365" s="324"/>
      <c r="BV365" s="324"/>
      <c r="BW365" s="324"/>
      <c r="BX365" s="324"/>
      <c r="BY365" s="324"/>
      <c r="BZ365" s="324"/>
      <c r="CA365" s="324"/>
      <c r="CB365" s="324"/>
      <c r="CC365" s="326"/>
      <c r="CD365" s="326"/>
      <c r="CE365" s="326"/>
      <c r="CF365" s="326"/>
      <c r="CG365" s="326"/>
      <c r="CH365" s="326"/>
      <c r="CI365" s="326"/>
      <c r="CJ365" s="326"/>
      <c r="CK365" s="326"/>
      <c r="CL365" s="326"/>
      <c r="CM365" s="326"/>
      <c r="CN365" s="326"/>
      <c r="CO365" s="326"/>
      <c r="CP365" s="326"/>
      <c r="CQ365" s="326"/>
      <c r="CR365" s="326"/>
      <c r="CS365" s="326"/>
      <c r="CT365" s="326"/>
      <c r="CU365" s="326"/>
      <c r="CV365" s="326"/>
      <c r="CW365" s="326"/>
      <c r="CX365" s="326"/>
      <c r="CY365" s="326"/>
      <c r="CZ365" s="326"/>
      <c r="DA365" s="326"/>
      <c r="DB365" s="326"/>
      <c r="DC365" s="326"/>
      <c r="DD365" s="326"/>
      <c r="DE365" s="326"/>
      <c r="DF365" s="326"/>
      <c r="DG365" s="326"/>
      <c r="DH365" s="326"/>
      <c r="DI365" s="326"/>
      <c r="DJ365" s="326"/>
      <c r="DK365" s="326"/>
      <c r="DL365" s="326"/>
      <c r="DM365" s="326"/>
      <c r="DN365" s="326"/>
      <c r="DO365" s="326"/>
      <c r="DP365" s="326"/>
      <c r="DQ365" s="326"/>
    </row>
    <row r="366" s="309" customFormat="1" customHeight="1" spans="3:121">
      <c r="C366" s="328"/>
      <c r="D366" s="329"/>
      <c r="E366" s="329"/>
      <c r="G366" s="330"/>
      <c r="H366" s="331"/>
      <c r="I366" s="398"/>
      <c r="J366" s="399"/>
      <c r="K366" s="322"/>
      <c r="L366" s="322"/>
      <c r="M366" s="323"/>
      <c r="N366" s="323"/>
      <c r="O366" s="322"/>
      <c r="P366" s="322"/>
      <c r="Q366" s="323"/>
      <c r="S366" s="324"/>
      <c r="T366" s="324"/>
      <c r="U366" s="324"/>
      <c r="V366" s="324"/>
      <c r="W366" s="324"/>
      <c r="X366" s="324"/>
      <c r="Y366" s="324"/>
      <c r="Z366" s="324"/>
      <c r="AA366" s="324"/>
      <c r="AB366" s="325"/>
      <c r="AC366" s="324"/>
      <c r="AD366" s="324"/>
      <c r="AE366" s="324"/>
      <c r="AF366" s="324"/>
      <c r="AG366" s="324"/>
      <c r="AH366" s="324"/>
      <c r="AI366" s="324"/>
      <c r="AJ366" s="324"/>
      <c r="AK366" s="324"/>
      <c r="AL366" s="324"/>
      <c r="AM366" s="324"/>
      <c r="AN366" s="324"/>
      <c r="AO366" s="324"/>
      <c r="AP366" s="324"/>
      <c r="AQ366" s="324"/>
      <c r="AR366" s="324"/>
      <c r="AS366" s="324"/>
      <c r="AT366" s="324"/>
      <c r="AU366" s="324"/>
      <c r="AV366" s="324"/>
      <c r="AW366" s="324"/>
      <c r="AX366" s="324"/>
      <c r="AY366" s="324"/>
      <c r="AZ366" s="324"/>
      <c r="BA366" s="324"/>
      <c r="BB366" s="324"/>
      <c r="BC366" s="324"/>
      <c r="BD366" s="324"/>
      <c r="BE366" s="324"/>
      <c r="BF366" s="324"/>
      <c r="BG366" s="324"/>
      <c r="BH366" s="324"/>
      <c r="BI366" s="324"/>
      <c r="BJ366" s="324"/>
      <c r="BK366" s="324"/>
      <c r="BL366" s="324"/>
      <c r="BM366" s="324"/>
      <c r="BN366" s="324"/>
      <c r="BO366" s="324"/>
      <c r="BP366" s="324"/>
      <c r="BQ366" s="324"/>
      <c r="BR366" s="324"/>
      <c r="BS366" s="324"/>
      <c r="BT366" s="324"/>
      <c r="BU366" s="324"/>
      <c r="BV366" s="324"/>
      <c r="BW366" s="324"/>
      <c r="BX366" s="324"/>
      <c r="BY366" s="324"/>
      <c r="BZ366" s="324"/>
      <c r="CA366" s="324"/>
      <c r="CB366" s="324"/>
      <c r="CC366" s="326"/>
      <c r="CD366" s="326"/>
      <c r="CE366" s="326"/>
      <c r="CF366" s="326"/>
      <c r="CG366" s="326"/>
      <c r="CH366" s="326"/>
      <c r="CI366" s="326"/>
      <c r="CJ366" s="326"/>
      <c r="CK366" s="326"/>
      <c r="CL366" s="326"/>
      <c r="CM366" s="326"/>
      <c r="CN366" s="326"/>
      <c r="CO366" s="326"/>
      <c r="CP366" s="326"/>
      <c r="CQ366" s="326"/>
      <c r="CR366" s="326"/>
      <c r="CS366" s="326"/>
      <c r="CT366" s="326"/>
      <c r="CU366" s="326"/>
      <c r="CV366" s="326"/>
      <c r="CW366" s="326"/>
      <c r="CX366" s="326"/>
      <c r="CY366" s="326"/>
      <c r="CZ366" s="326"/>
      <c r="DA366" s="326"/>
      <c r="DB366" s="326"/>
      <c r="DC366" s="326"/>
      <c r="DD366" s="326"/>
      <c r="DE366" s="326"/>
      <c r="DF366" s="326"/>
      <c r="DG366" s="326"/>
      <c r="DH366" s="326"/>
      <c r="DI366" s="326"/>
      <c r="DJ366" s="326"/>
      <c r="DK366" s="326"/>
      <c r="DL366" s="326"/>
      <c r="DM366" s="326"/>
      <c r="DN366" s="326"/>
      <c r="DO366" s="326"/>
      <c r="DP366" s="326"/>
      <c r="DQ366" s="326"/>
    </row>
    <row r="367" s="309" customFormat="1" customHeight="1" spans="3:121">
      <c r="C367" s="328"/>
      <c r="D367" s="329"/>
      <c r="E367" s="329"/>
      <c r="G367" s="330"/>
      <c r="H367" s="331"/>
      <c r="I367" s="398"/>
      <c r="J367" s="399"/>
      <c r="K367" s="322"/>
      <c r="L367" s="322"/>
      <c r="M367" s="323"/>
      <c r="N367" s="323"/>
      <c r="O367" s="322"/>
      <c r="P367" s="322"/>
      <c r="Q367" s="323"/>
      <c r="S367" s="324"/>
      <c r="T367" s="324"/>
      <c r="U367" s="324"/>
      <c r="V367" s="324"/>
      <c r="W367" s="324"/>
      <c r="X367" s="324"/>
      <c r="Y367" s="324"/>
      <c r="Z367" s="324"/>
      <c r="AA367" s="324"/>
      <c r="AB367" s="325"/>
      <c r="AC367" s="324"/>
      <c r="AD367" s="324"/>
      <c r="AE367" s="324"/>
      <c r="AF367" s="324"/>
      <c r="AG367" s="324"/>
      <c r="AH367" s="324"/>
      <c r="AI367" s="324"/>
      <c r="AJ367" s="324"/>
      <c r="AK367" s="324"/>
      <c r="AL367" s="324"/>
      <c r="AM367" s="324"/>
      <c r="AN367" s="324"/>
      <c r="AO367" s="324"/>
      <c r="AP367" s="324"/>
      <c r="AQ367" s="324"/>
      <c r="AR367" s="324"/>
      <c r="AS367" s="324"/>
      <c r="AT367" s="324"/>
      <c r="AU367" s="324"/>
      <c r="AV367" s="324"/>
      <c r="AW367" s="324"/>
      <c r="AX367" s="324"/>
      <c r="AY367" s="324"/>
      <c r="AZ367" s="324"/>
      <c r="BA367" s="324"/>
      <c r="BB367" s="324"/>
      <c r="BC367" s="324"/>
      <c r="BD367" s="324"/>
      <c r="BE367" s="324"/>
      <c r="BF367" s="324"/>
      <c r="BG367" s="324"/>
      <c r="BH367" s="324"/>
      <c r="BI367" s="324"/>
      <c r="BJ367" s="324"/>
      <c r="BK367" s="324"/>
      <c r="BL367" s="324"/>
      <c r="BM367" s="324"/>
      <c r="BN367" s="324"/>
      <c r="BO367" s="324"/>
      <c r="BP367" s="324"/>
      <c r="BQ367" s="324"/>
      <c r="BR367" s="324"/>
      <c r="BS367" s="324"/>
      <c r="BT367" s="324"/>
      <c r="BU367" s="324"/>
      <c r="BV367" s="324"/>
      <c r="BW367" s="324"/>
      <c r="BX367" s="324"/>
      <c r="BY367" s="324"/>
      <c r="BZ367" s="324"/>
      <c r="CA367" s="324"/>
      <c r="CB367" s="324"/>
      <c r="CC367" s="326"/>
      <c r="CD367" s="326"/>
      <c r="CE367" s="326"/>
      <c r="CF367" s="326"/>
      <c r="CG367" s="326"/>
      <c r="CH367" s="326"/>
      <c r="CI367" s="326"/>
      <c r="CJ367" s="326"/>
      <c r="CK367" s="326"/>
      <c r="CL367" s="326"/>
      <c r="CM367" s="326"/>
      <c r="CN367" s="326"/>
      <c r="CO367" s="326"/>
      <c r="CP367" s="326"/>
      <c r="CQ367" s="326"/>
      <c r="CR367" s="326"/>
      <c r="CS367" s="326"/>
      <c r="CT367" s="326"/>
      <c r="CU367" s="326"/>
      <c r="CV367" s="326"/>
      <c r="CW367" s="326"/>
      <c r="CX367" s="326"/>
      <c r="CY367" s="326"/>
      <c r="CZ367" s="326"/>
      <c r="DA367" s="326"/>
      <c r="DB367" s="326"/>
      <c r="DC367" s="326"/>
      <c r="DD367" s="326"/>
      <c r="DE367" s="326"/>
      <c r="DF367" s="326"/>
      <c r="DG367" s="326"/>
      <c r="DH367" s="326"/>
      <c r="DI367" s="326"/>
      <c r="DJ367" s="326"/>
      <c r="DK367" s="326"/>
      <c r="DL367" s="326"/>
      <c r="DM367" s="326"/>
      <c r="DN367" s="326"/>
      <c r="DO367" s="326"/>
      <c r="DP367" s="326"/>
      <c r="DQ367" s="326"/>
    </row>
    <row r="368" s="309" customFormat="1" customHeight="1" spans="3:121">
      <c r="C368" s="328"/>
      <c r="D368" s="329"/>
      <c r="E368" s="329"/>
      <c r="G368" s="330"/>
      <c r="H368" s="331"/>
      <c r="I368" s="398"/>
      <c r="J368" s="399"/>
      <c r="K368" s="322"/>
      <c r="L368" s="322"/>
      <c r="M368" s="323"/>
      <c r="N368" s="323"/>
      <c r="O368" s="322"/>
      <c r="P368" s="322"/>
      <c r="Q368" s="323"/>
      <c r="S368" s="324"/>
      <c r="T368" s="324"/>
      <c r="U368" s="324"/>
      <c r="V368" s="324"/>
      <c r="W368" s="324"/>
      <c r="X368" s="324"/>
      <c r="Y368" s="324"/>
      <c r="Z368" s="324"/>
      <c r="AA368" s="324"/>
      <c r="AB368" s="325"/>
      <c r="AC368" s="324"/>
      <c r="AD368" s="324"/>
      <c r="AE368" s="324"/>
      <c r="AF368" s="324"/>
      <c r="AG368" s="324"/>
      <c r="AH368" s="324"/>
      <c r="AI368" s="324"/>
      <c r="AJ368" s="324"/>
      <c r="AK368" s="324"/>
      <c r="AL368" s="324"/>
      <c r="AM368" s="324"/>
      <c r="AN368" s="324"/>
      <c r="AO368" s="324"/>
      <c r="AP368" s="324"/>
      <c r="AQ368" s="324"/>
      <c r="AR368" s="324"/>
      <c r="AS368" s="324"/>
      <c r="AT368" s="324"/>
      <c r="AU368" s="324"/>
      <c r="AV368" s="324"/>
      <c r="AW368" s="324"/>
      <c r="AX368" s="324"/>
      <c r="AY368" s="324"/>
      <c r="AZ368" s="324"/>
      <c r="BA368" s="324"/>
      <c r="BB368" s="324"/>
      <c r="BC368" s="324"/>
      <c r="BD368" s="324"/>
      <c r="BE368" s="324"/>
      <c r="BF368" s="324"/>
      <c r="BG368" s="324"/>
      <c r="BH368" s="324"/>
      <c r="BI368" s="324"/>
      <c r="BJ368" s="324"/>
      <c r="BK368" s="324"/>
      <c r="BL368" s="324"/>
      <c r="BM368" s="324"/>
      <c r="BN368" s="324"/>
      <c r="BO368" s="324"/>
      <c r="BP368" s="324"/>
      <c r="BQ368" s="324"/>
      <c r="BR368" s="324"/>
      <c r="BS368" s="324"/>
      <c r="BT368" s="324"/>
      <c r="BU368" s="324"/>
      <c r="BV368" s="324"/>
      <c r="BW368" s="324"/>
      <c r="BX368" s="324"/>
      <c r="BY368" s="324"/>
      <c r="BZ368" s="324"/>
      <c r="CA368" s="324"/>
      <c r="CB368" s="324"/>
      <c r="CC368" s="326"/>
      <c r="CD368" s="326"/>
      <c r="CE368" s="326"/>
      <c r="CF368" s="326"/>
      <c r="CG368" s="326"/>
      <c r="CH368" s="326"/>
      <c r="CI368" s="326"/>
      <c r="CJ368" s="326"/>
      <c r="CK368" s="326"/>
      <c r="CL368" s="326"/>
      <c r="CM368" s="326"/>
      <c r="CN368" s="326"/>
      <c r="CO368" s="326"/>
      <c r="CP368" s="326"/>
      <c r="CQ368" s="326"/>
      <c r="CR368" s="326"/>
      <c r="CS368" s="326"/>
      <c r="CT368" s="326"/>
      <c r="CU368" s="326"/>
      <c r="CV368" s="326"/>
      <c r="CW368" s="326"/>
      <c r="CX368" s="326"/>
      <c r="CY368" s="326"/>
      <c r="CZ368" s="326"/>
      <c r="DA368" s="326"/>
      <c r="DB368" s="326"/>
      <c r="DC368" s="326"/>
      <c r="DD368" s="326"/>
      <c r="DE368" s="326"/>
      <c r="DF368" s="326"/>
      <c r="DG368" s="326"/>
      <c r="DH368" s="326"/>
      <c r="DI368" s="326"/>
      <c r="DJ368" s="326"/>
      <c r="DK368" s="326"/>
      <c r="DL368" s="326"/>
      <c r="DM368" s="326"/>
      <c r="DN368" s="326"/>
      <c r="DO368" s="326"/>
      <c r="DP368" s="326"/>
      <c r="DQ368" s="326"/>
    </row>
    <row r="369" s="309" customFormat="1" customHeight="1" spans="3:121">
      <c r="C369" s="328"/>
      <c r="D369" s="329"/>
      <c r="E369" s="329"/>
      <c r="G369" s="330"/>
      <c r="H369" s="331"/>
      <c r="I369" s="398"/>
      <c r="J369" s="399"/>
      <c r="K369" s="322"/>
      <c r="L369" s="322"/>
      <c r="M369" s="323"/>
      <c r="N369" s="323"/>
      <c r="O369" s="322"/>
      <c r="P369" s="322"/>
      <c r="Q369" s="323"/>
      <c r="S369" s="324"/>
      <c r="T369" s="324"/>
      <c r="U369" s="324"/>
      <c r="V369" s="324"/>
      <c r="W369" s="324"/>
      <c r="X369" s="324"/>
      <c r="Y369" s="324"/>
      <c r="Z369" s="324"/>
      <c r="AA369" s="324"/>
      <c r="AB369" s="325"/>
      <c r="AC369" s="324"/>
      <c r="AD369" s="324"/>
      <c r="AE369" s="324"/>
      <c r="AF369" s="324"/>
      <c r="AG369" s="324"/>
      <c r="AH369" s="324"/>
      <c r="AI369" s="324"/>
      <c r="AJ369" s="324"/>
      <c r="AK369" s="324"/>
      <c r="AL369" s="324"/>
      <c r="AM369" s="324"/>
      <c r="AN369" s="324"/>
      <c r="AO369" s="324"/>
      <c r="AP369" s="324"/>
      <c r="AQ369" s="324"/>
      <c r="AR369" s="324"/>
      <c r="AS369" s="324"/>
      <c r="AT369" s="324"/>
      <c r="AU369" s="324"/>
      <c r="AV369" s="324"/>
      <c r="AW369" s="324"/>
      <c r="AX369" s="324"/>
      <c r="AY369" s="324"/>
      <c r="AZ369" s="324"/>
      <c r="BA369" s="324"/>
      <c r="BB369" s="324"/>
      <c r="BC369" s="324"/>
      <c r="BD369" s="324"/>
      <c r="BE369" s="324"/>
      <c r="BF369" s="324"/>
      <c r="BG369" s="324"/>
      <c r="BH369" s="324"/>
      <c r="BI369" s="324"/>
      <c r="BJ369" s="324"/>
      <c r="BK369" s="324"/>
      <c r="BL369" s="324"/>
      <c r="BM369" s="324"/>
      <c r="BN369" s="324"/>
      <c r="BO369" s="324"/>
      <c r="BP369" s="324"/>
      <c r="BQ369" s="324"/>
      <c r="BR369" s="324"/>
      <c r="BS369" s="324"/>
      <c r="BT369" s="324"/>
      <c r="BU369" s="324"/>
      <c r="BV369" s="324"/>
      <c r="BW369" s="324"/>
      <c r="BX369" s="324"/>
      <c r="BY369" s="324"/>
      <c r="BZ369" s="324"/>
      <c r="CA369" s="324"/>
      <c r="CB369" s="324"/>
      <c r="CC369" s="326"/>
      <c r="CD369" s="326"/>
      <c r="CE369" s="326"/>
      <c r="CF369" s="326"/>
      <c r="CG369" s="326"/>
      <c r="CH369" s="326"/>
      <c r="CI369" s="326"/>
      <c r="CJ369" s="326"/>
      <c r="CK369" s="326"/>
      <c r="CL369" s="326"/>
      <c r="CM369" s="326"/>
      <c r="CN369" s="326"/>
      <c r="CO369" s="326"/>
      <c r="CP369" s="326"/>
      <c r="CQ369" s="326"/>
      <c r="CR369" s="326"/>
      <c r="CS369" s="326"/>
      <c r="CT369" s="326"/>
      <c r="CU369" s="326"/>
      <c r="CV369" s="326"/>
      <c r="CW369" s="326"/>
      <c r="CX369" s="326"/>
      <c r="CY369" s="326"/>
      <c r="CZ369" s="326"/>
      <c r="DA369" s="326"/>
      <c r="DB369" s="326"/>
      <c r="DC369" s="326"/>
      <c r="DD369" s="326"/>
      <c r="DE369" s="326"/>
      <c r="DF369" s="326"/>
      <c r="DG369" s="326"/>
      <c r="DH369" s="326"/>
      <c r="DI369" s="326"/>
      <c r="DJ369" s="326"/>
      <c r="DK369" s="326"/>
      <c r="DL369" s="326"/>
      <c r="DM369" s="326"/>
      <c r="DN369" s="326"/>
      <c r="DO369" s="326"/>
      <c r="DP369" s="326"/>
      <c r="DQ369" s="326"/>
    </row>
    <row r="370" s="309" customFormat="1" customHeight="1" spans="3:121">
      <c r="C370" s="328"/>
      <c r="D370" s="329"/>
      <c r="E370" s="329"/>
      <c r="G370" s="330"/>
      <c r="H370" s="331"/>
      <c r="I370" s="398"/>
      <c r="J370" s="399"/>
      <c r="K370" s="322"/>
      <c r="L370" s="322"/>
      <c r="M370" s="323"/>
      <c r="N370" s="323"/>
      <c r="O370" s="322"/>
      <c r="P370" s="322"/>
      <c r="Q370" s="323"/>
      <c r="S370" s="324"/>
      <c r="T370" s="324"/>
      <c r="U370" s="324"/>
      <c r="V370" s="324"/>
      <c r="W370" s="324"/>
      <c r="X370" s="324"/>
      <c r="Y370" s="324"/>
      <c r="Z370" s="324"/>
      <c r="AA370" s="324"/>
      <c r="AB370" s="325"/>
      <c r="AC370" s="324"/>
      <c r="AD370" s="324"/>
      <c r="AE370" s="324"/>
      <c r="AF370" s="324"/>
      <c r="AG370" s="324"/>
      <c r="AH370" s="324"/>
      <c r="AI370" s="324"/>
      <c r="AJ370" s="324"/>
      <c r="AK370" s="324"/>
      <c r="AL370" s="324"/>
      <c r="AM370" s="324"/>
      <c r="AN370" s="324"/>
      <c r="AO370" s="324"/>
      <c r="AP370" s="324"/>
      <c r="AQ370" s="324"/>
      <c r="AR370" s="324"/>
      <c r="AS370" s="324"/>
      <c r="AT370" s="324"/>
      <c r="AU370" s="324"/>
      <c r="AV370" s="324"/>
      <c r="AW370" s="324"/>
      <c r="AX370" s="324"/>
      <c r="AY370" s="324"/>
      <c r="AZ370" s="324"/>
      <c r="BA370" s="324"/>
      <c r="BB370" s="324"/>
      <c r="BC370" s="324"/>
      <c r="BD370" s="324"/>
      <c r="BE370" s="324"/>
      <c r="BF370" s="324"/>
      <c r="BG370" s="324"/>
      <c r="BH370" s="324"/>
      <c r="BI370" s="324"/>
      <c r="BJ370" s="324"/>
      <c r="BK370" s="324"/>
      <c r="BL370" s="324"/>
      <c r="BM370" s="324"/>
      <c r="BN370" s="324"/>
      <c r="BO370" s="324"/>
      <c r="BP370" s="324"/>
      <c r="BQ370" s="324"/>
      <c r="BR370" s="324"/>
      <c r="BS370" s="324"/>
      <c r="BT370" s="324"/>
      <c r="BU370" s="324"/>
      <c r="BV370" s="324"/>
      <c r="BW370" s="324"/>
      <c r="BX370" s="324"/>
      <c r="BY370" s="324"/>
      <c r="BZ370" s="324"/>
      <c r="CA370" s="324"/>
      <c r="CB370" s="324"/>
      <c r="CC370" s="326"/>
      <c r="CD370" s="326"/>
      <c r="CE370" s="326"/>
      <c r="CF370" s="326"/>
      <c r="CG370" s="326"/>
      <c r="CH370" s="326"/>
      <c r="CI370" s="326"/>
      <c r="CJ370" s="326"/>
      <c r="CK370" s="326"/>
      <c r="CL370" s="326"/>
      <c r="CM370" s="326"/>
      <c r="CN370" s="326"/>
      <c r="CO370" s="326"/>
      <c r="CP370" s="326"/>
      <c r="CQ370" s="326"/>
      <c r="CR370" s="326"/>
      <c r="CS370" s="326"/>
      <c r="CT370" s="326"/>
      <c r="CU370" s="326"/>
      <c r="CV370" s="326"/>
      <c r="CW370" s="326"/>
      <c r="CX370" s="326"/>
      <c r="CY370" s="326"/>
      <c r="CZ370" s="326"/>
      <c r="DA370" s="326"/>
      <c r="DB370" s="326"/>
      <c r="DC370" s="326"/>
      <c r="DD370" s="326"/>
      <c r="DE370" s="326"/>
      <c r="DF370" s="326"/>
      <c r="DG370" s="326"/>
      <c r="DH370" s="326"/>
      <c r="DI370" s="326"/>
      <c r="DJ370" s="326"/>
      <c r="DK370" s="326"/>
      <c r="DL370" s="326"/>
      <c r="DM370" s="326"/>
      <c r="DN370" s="326"/>
      <c r="DO370" s="326"/>
      <c r="DP370" s="326"/>
      <c r="DQ370" s="326"/>
    </row>
  </sheetData>
  <sheetProtection formatCells="0" formatColumns="0" formatRows="0" insertRows="0" insertColumns="0" insertHyperlinks="0" deleteColumns="0" deleteRows="0" sort="0" autoFilter="0" pivotTables="0"/>
  <protectedRanges>
    <protectedRange sqref="P14;P19;P23;P30;P39;P57;P65;P73:P74;P61;P69;P25:P26;P32:P34" name="Avances" securityDescriptor=""/>
  </protectedRanges>
  <mergeCells count="35">
    <mergeCell ref="G2:H2"/>
    <mergeCell ref="O2:P2"/>
    <mergeCell ref="G3:H3"/>
    <mergeCell ref="N3:P3"/>
    <mergeCell ref="C4:H4"/>
    <mergeCell ref="O4:Q4"/>
    <mergeCell ref="B5:P5"/>
    <mergeCell ref="Q5:R5"/>
    <mergeCell ref="B75:R75"/>
    <mergeCell ref="B76:R76"/>
    <mergeCell ref="B77:R77"/>
    <mergeCell ref="B78:R78"/>
    <mergeCell ref="B79:R79"/>
    <mergeCell ref="B80:R80"/>
    <mergeCell ref="B81:R81"/>
    <mergeCell ref="B82:R82"/>
    <mergeCell ref="B83:R83"/>
    <mergeCell ref="B2:B4"/>
    <mergeCell ref="B6:B7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P6:P7"/>
    <mergeCell ref="Q6:Q7"/>
    <mergeCell ref="R2:R4"/>
    <mergeCell ref="R6:R7"/>
  </mergeCells>
  <conditionalFormatting sqref="Q9">
    <cfRule type="iconSet" priority="9">
      <iconSet iconSet="3TrafficLights1" showValue="0" reverse="1">
        <cfvo type="percent" val="0"/>
        <cfvo type="num" val="-1" gte="0"/>
        <cfvo type="num" val="1"/>
      </iconSet>
    </cfRule>
    <cfRule type="iconSet" priority="10">
      <iconSet iconSet="3TrafficLights1">
        <cfvo type="percent" val="0"/>
        <cfvo type="percent" val="33"/>
        <cfvo type="percent" val="67"/>
      </iconSet>
    </cfRule>
  </conditionalFormatting>
  <conditionalFormatting sqref="Q9:Q74">
    <cfRule type="iconSet" priority="7">
      <iconSet iconSet="3TrafficLights1" showValue="0" reverse="1">
        <cfvo type="percent" val="0"/>
        <cfvo type="num" val="-1" gte="0"/>
        <cfvo type="num" val="1"/>
      </iconSet>
    </cfRule>
    <cfRule type="iconSet" priority="8">
      <iconSet iconSet="3TrafficLights1">
        <cfvo type="percent" val="0"/>
        <cfvo type="percent" val="33"/>
        <cfvo type="percent" val="67"/>
      </iconSet>
    </cfRule>
  </conditionalFormatting>
  <conditionalFormatting sqref="Q11:Q74">
    <cfRule type="iconSet" priority="5">
      <iconSet iconSet="3TrafficLights1" showValue="0" reverse="1">
        <cfvo type="percent" val="0"/>
        <cfvo type="num" val="-1" gte="0"/>
        <cfvo type="num" val="1"/>
      </iconSet>
    </cfRule>
    <cfRule type="iconSet" priority="6">
      <iconSet iconSet="3TrafficLights1">
        <cfvo type="percent" val="0"/>
        <cfvo type="percent" val="33"/>
        <cfvo type="percent" val="67"/>
      </iconSet>
    </cfRule>
  </conditionalFormatting>
  <conditionalFormatting sqref="Q12:Q15">
    <cfRule type="iconSet" priority="3">
      <iconSet iconSet="3TrafficLights1" showValue="0" reverse="1">
        <cfvo type="percent" val="0"/>
        <cfvo type="num" val="-1" gte="0"/>
        <cfvo type="num" val="1"/>
      </iconSet>
    </cfRule>
    <cfRule type="iconSet" priority="4">
      <iconSet iconSet="3TrafficLights1">
        <cfvo type="percent" val="0"/>
        <cfvo type="percent" val="33"/>
        <cfvo type="percent" val="67"/>
      </iconSet>
    </cfRule>
  </conditionalFormatting>
  <conditionalFormatting sqref="Q12:Q74">
    <cfRule type="iconSet" priority="1">
      <iconSet iconSet="3TrafficLights1" showValue="0" reverse="1">
        <cfvo type="percent" val="0"/>
        <cfvo type="num" val="-1" gte="0"/>
        <cfvo type="num" val="1"/>
      </iconSet>
    </cfRule>
    <cfRule type="iconSet" priority="2">
      <iconSet iconSet="3TrafficLights1">
        <cfvo type="percent" val="0"/>
        <cfvo type="percent" val="33"/>
        <cfvo type="percent" val="67"/>
      </iconSet>
    </cfRule>
  </conditionalFormatting>
  <conditionalFormatting sqref="P13:P15;P25:P26;P28:P30;P32:P34;P36:P37;P39:P41;P74;P43:P46;P48:P49;P51:P52;P54:P56;P67:P68;P71:P72;P19:P20;P22:P23;P59:P60;P63:P64">
    <cfRule type="cellIs" dxfId="0" priority="11" operator="equal">
      <formula>1</formula>
    </cfRule>
  </conditionalFormatting>
  <pageMargins left="0.707638888888889" right="0.707638888888889" top="0.747916666666667" bottom="0.747916666666667" header="0.313888888888889" footer="0.313888888888889"/>
  <pageSetup paperSize="1" scale="1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O98"/>
  <sheetViews>
    <sheetView tabSelected="1" view="pageBreakPreview" zoomScale="80" zoomScaleNormal="80" zoomScaleSheetLayoutView="80" workbookViewId="0">
      <selection activeCell="AL11" sqref="AL11:AN20"/>
    </sheetView>
  </sheetViews>
  <sheetFormatPr defaultColWidth="11.4285714285714" defaultRowHeight="15"/>
  <cols>
    <col min="1" max="1" width="5" style="2" customWidth="1"/>
    <col min="2" max="14" width="4.28571428571429" style="2" customWidth="1"/>
    <col min="15" max="15" width="4.71428571428571" style="2" customWidth="1"/>
    <col min="16" max="29" width="4.28571428571429" style="2" customWidth="1"/>
    <col min="30" max="30" width="5.14285714285714" style="2" customWidth="1"/>
    <col min="31" max="37" width="4.28571428571429" style="2" customWidth="1"/>
    <col min="38" max="38" width="24" style="2" customWidth="1"/>
    <col min="39" max="39" width="27.8571428571429" style="2" customWidth="1"/>
    <col min="40" max="40" width="19.5714285714286" style="2" customWidth="1"/>
    <col min="41" max="16384" width="11.4285714285714" style="2"/>
  </cols>
  <sheetData>
    <row r="1" ht="18" customHeight="1"/>
    <row r="2" ht="21.75" customHeight="1" spans="2:40">
      <c r="B2" s="4"/>
      <c r="C2" s="5"/>
      <c r="D2" s="5"/>
      <c r="E2" s="5"/>
      <c r="F2" s="5"/>
      <c r="G2" s="5"/>
      <c r="H2" s="5"/>
      <c r="I2" s="5"/>
      <c r="J2" s="5"/>
      <c r="K2" s="66"/>
      <c r="L2" s="67" t="s">
        <v>129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175"/>
      <c r="AM2" s="176" t="s">
        <v>130</v>
      </c>
      <c r="AN2" s="177"/>
    </row>
    <row r="3" ht="19.5" customHeight="1" spans="2:40">
      <c r="B3" s="6"/>
      <c r="C3" s="7"/>
      <c r="D3" s="7"/>
      <c r="E3" s="7"/>
      <c r="F3" s="7"/>
      <c r="G3" s="7"/>
      <c r="H3" s="7"/>
      <c r="I3" s="7"/>
      <c r="J3" s="7"/>
      <c r="K3" s="68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178"/>
      <c r="AM3" s="179"/>
      <c r="AN3" s="180"/>
    </row>
    <row r="4" customHeight="1" spans="2:40">
      <c r="B4" s="6"/>
      <c r="C4" s="7"/>
      <c r="D4" s="7"/>
      <c r="E4" s="7"/>
      <c r="F4" s="7"/>
      <c r="G4" s="7"/>
      <c r="H4" s="7"/>
      <c r="I4" s="7"/>
      <c r="J4" s="7"/>
      <c r="K4" s="68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178"/>
      <c r="AM4" s="181" t="s">
        <v>131</v>
      </c>
      <c r="AN4" s="182"/>
    </row>
    <row r="5" ht="22.5" customHeight="1" spans="2:40">
      <c r="B5" s="8"/>
      <c r="C5" s="9"/>
      <c r="D5" s="9"/>
      <c r="E5" s="9"/>
      <c r="F5" s="9"/>
      <c r="G5" s="9"/>
      <c r="H5" s="9"/>
      <c r="I5" s="9"/>
      <c r="J5" s="9"/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183"/>
      <c r="AM5" s="184"/>
      <c r="AN5" s="185"/>
    </row>
    <row r="6" ht="36" customHeight="1" spans="2:40">
      <c r="B6" s="10" t="s">
        <v>132</v>
      </c>
      <c r="C6" s="11"/>
      <c r="D6" s="11"/>
      <c r="E6" s="11"/>
      <c r="F6" s="11"/>
      <c r="G6" s="11"/>
      <c r="H6" s="11"/>
      <c r="I6" s="11"/>
      <c r="J6" s="11"/>
      <c r="K6" s="72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138"/>
      <c r="Z6" s="139" t="s">
        <v>133</v>
      </c>
      <c r="AA6" s="73"/>
      <c r="AB6" s="73"/>
      <c r="AC6" s="73"/>
      <c r="AD6" s="73"/>
      <c r="AE6" s="73"/>
      <c r="AF6" s="138"/>
      <c r="AG6" s="11"/>
      <c r="AH6" s="11"/>
      <c r="AI6" s="11"/>
      <c r="AJ6" s="11"/>
      <c r="AK6" s="72"/>
      <c r="AL6" s="186" t="s">
        <v>134</v>
      </c>
      <c r="AM6" s="187"/>
      <c r="AN6" s="188"/>
    </row>
    <row r="7" ht="15.75"/>
    <row r="8" customHeight="1" spans="2:40">
      <c r="B8" s="12" t="s">
        <v>135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07"/>
      <c r="Y8" s="140" t="s">
        <v>136</v>
      </c>
      <c r="Z8" s="141"/>
      <c r="AA8" s="142"/>
      <c r="AB8" s="143" t="s">
        <v>137</v>
      </c>
      <c r="AC8" s="144"/>
      <c r="AD8" s="144"/>
      <c r="AE8" s="145" t="s">
        <v>138</v>
      </c>
      <c r="AF8" s="146"/>
      <c r="AG8" s="146"/>
      <c r="AH8" s="189" t="s">
        <v>139</v>
      </c>
      <c r="AI8" s="190"/>
      <c r="AJ8" s="190"/>
      <c r="AK8" s="191"/>
      <c r="AL8" s="192" t="s">
        <v>140</v>
      </c>
      <c r="AM8" s="193"/>
      <c r="AN8" s="194"/>
    </row>
    <row r="9" customHeight="1" spans="2:40">
      <c r="B9" s="14" t="s">
        <v>141</v>
      </c>
      <c r="C9" s="15"/>
      <c r="D9" s="15"/>
      <c r="E9" s="15"/>
      <c r="F9" s="15"/>
      <c r="G9" s="15"/>
      <c r="H9" s="15"/>
      <c r="I9" s="15"/>
      <c r="J9" s="15"/>
      <c r="K9" s="74"/>
      <c r="L9" s="75" t="s">
        <v>142</v>
      </c>
      <c r="M9" s="76"/>
      <c r="N9" s="75" t="s">
        <v>143</v>
      </c>
      <c r="O9" s="76"/>
      <c r="P9" s="15" t="s">
        <v>141</v>
      </c>
      <c r="Q9" s="15"/>
      <c r="R9" s="15"/>
      <c r="S9" s="15"/>
      <c r="T9" s="15"/>
      <c r="U9" s="15"/>
      <c r="V9" s="15"/>
      <c r="W9" s="15"/>
      <c r="X9" s="15"/>
      <c r="Y9" s="15"/>
      <c r="Z9" s="14" t="s">
        <v>144</v>
      </c>
      <c r="AA9" s="74"/>
      <c r="AB9" s="75" t="s">
        <v>145</v>
      </c>
      <c r="AC9" s="76"/>
      <c r="AD9" s="147" t="s">
        <v>146</v>
      </c>
      <c r="AE9" s="148"/>
      <c r="AF9" s="148"/>
      <c r="AG9" s="148"/>
      <c r="AH9" s="148"/>
      <c r="AI9" s="195"/>
      <c r="AJ9" s="196" t="s">
        <v>147</v>
      </c>
      <c r="AK9" s="196" t="s">
        <v>148</v>
      </c>
      <c r="AL9" s="197"/>
      <c r="AM9" s="198"/>
      <c r="AN9" s="199"/>
    </row>
    <row r="10" ht="15.75" customHeight="1" spans="2:40">
      <c r="B10" s="16"/>
      <c r="C10" s="17"/>
      <c r="D10" s="17"/>
      <c r="E10" s="17"/>
      <c r="F10" s="17"/>
      <c r="G10" s="17"/>
      <c r="H10" s="17"/>
      <c r="I10" s="17"/>
      <c r="J10" s="17"/>
      <c r="K10" s="77"/>
      <c r="L10" s="78"/>
      <c r="M10" s="79"/>
      <c r="N10" s="78"/>
      <c r="O10" s="79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16"/>
      <c r="AA10" s="77"/>
      <c r="AB10" s="78"/>
      <c r="AC10" s="79"/>
      <c r="AD10" s="149"/>
      <c r="AE10" s="150"/>
      <c r="AF10" s="150"/>
      <c r="AG10" s="150"/>
      <c r="AH10" s="150"/>
      <c r="AI10" s="200"/>
      <c r="AJ10" s="201"/>
      <c r="AK10" s="201"/>
      <c r="AL10" s="202"/>
      <c r="AM10" s="203"/>
      <c r="AN10" s="204"/>
    </row>
    <row r="11" customHeight="1" spans="2:40">
      <c r="B11" s="18" t="s">
        <v>149</v>
      </c>
      <c r="C11" s="19"/>
      <c r="D11" s="19"/>
      <c r="E11" s="19"/>
      <c r="F11" s="19"/>
      <c r="G11" s="19"/>
      <c r="H11" s="19"/>
      <c r="I11" s="19"/>
      <c r="J11" s="19"/>
      <c r="K11" s="19"/>
      <c r="L11" s="81"/>
      <c r="M11" s="82"/>
      <c r="N11" s="81"/>
      <c r="O11" s="83"/>
      <c r="P11" s="18" t="s">
        <v>150</v>
      </c>
      <c r="Q11" s="19"/>
      <c r="R11" s="19"/>
      <c r="S11" s="19"/>
      <c r="T11" s="19"/>
      <c r="U11" s="19"/>
      <c r="V11" s="19"/>
      <c r="W11" s="19"/>
      <c r="X11" s="19"/>
      <c r="Y11" s="19"/>
      <c r="Z11" s="151"/>
      <c r="AA11" s="152"/>
      <c r="AB11" s="151"/>
      <c r="AC11" s="152"/>
      <c r="AD11" s="151"/>
      <c r="AE11" s="153"/>
      <c r="AF11" s="153"/>
      <c r="AG11" s="153"/>
      <c r="AH11" s="153"/>
      <c r="AI11" s="152"/>
      <c r="AJ11" s="205"/>
      <c r="AK11" s="205"/>
      <c r="AL11" s="206"/>
      <c r="AM11" s="207"/>
      <c r="AN11" s="208"/>
    </row>
    <row r="12" customHeight="1" spans="2:40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84"/>
      <c r="M12" s="85"/>
      <c r="N12" s="84"/>
      <c r="O12" s="86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154"/>
      <c r="AA12" s="155"/>
      <c r="AB12" s="154"/>
      <c r="AC12" s="155"/>
      <c r="AD12" s="154"/>
      <c r="AE12" s="156"/>
      <c r="AF12" s="156"/>
      <c r="AG12" s="156"/>
      <c r="AH12" s="156"/>
      <c r="AI12" s="155"/>
      <c r="AJ12" s="209"/>
      <c r="AK12" s="209"/>
      <c r="AL12" s="210"/>
      <c r="AM12" s="211"/>
      <c r="AN12" s="212"/>
    </row>
    <row r="13" spans="2:40">
      <c r="B13" s="18" t="s">
        <v>151</v>
      </c>
      <c r="C13" s="19"/>
      <c r="D13" s="19"/>
      <c r="E13" s="19"/>
      <c r="F13" s="19"/>
      <c r="G13" s="19"/>
      <c r="H13" s="19"/>
      <c r="I13" s="19"/>
      <c r="J13" s="19"/>
      <c r="K13" s="19"/>
      <c r="L13" s="81"/>
      <c r="M13" s="82"/>
      <c r="N13" s="81"/>
      <c r="O13" s="83"/>
      <c r="P13" s="18" t="s">
        <v>152</v>
      </c>
      <c r="Q13" s="19"/>
      <c r="R13" s="19"/>
      <c r="S13" s="19"/>
      <c r="T13" s="19"/>
      <c r="U13" s="19"/>
      <c r="V13" s="19"/>
      <c r="W13" s="19"/>
      <c r="X13" s="19"/>
      <c r="Y13" s="19"/>
      <c r="Z13" s="151"/>
      <c r="AA13" s="152"/>
      <c r="AB13" s="151"/>
      <c r="AC13" s="152"/>
      <c r="AD13" s="151"/>
      <c r="AE13" s="153"/>
      <c r="AF13" s="153"/>
      <c r="AG13" s="153"/>
      <c r="AH13" s="153"/>
      <c r="AI13" s="152"/>
      <c r="AJ13" s="205"/>
      <c r="AK13" s="205"/>
      <c r="AL13" s="210"/>
      <c r="AM13" s="211"/>
      <c r="AN13" s="212"/>
    </row>
    <row r="14" ht="15.75" spans="2:40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84"/>
      <c r="M14" s="85"/>
      <c r="N14" s="84"/>
      <c r="O14" s="86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154"/>
      <c r="AA14" s="155"/>
      <c r="AB14" s="154"/>
      <c r="AC14" s="155"/>
      <c r="AD14" s="154"/>
      <c r="AE14" s="156"/>
      <c r="AF14" s="156"/>
      <c r="AG14" s="156"/>
      <c r="AH14" s="156"/>
      <c r="AI14" s="155"/>
      <c r="AJ14" s="209"/>
      <c r="AK14" s="209"/>
      <c r="AL14" s="210"/>
      <c r="AM14" s="211"/>
      <c r="AN14" s="212"/>
    </row>
    <row r="15" spans="2:40">
      <c r="B15" s="18" t="s">
        <v>153</v>
      </c>
      <c r="C15" s="19"/>
      <c r="D15" s="19"/>
      <c r="E15" s="19"/>
      <c r="F15" s="19"/>
      <c r="G15" s="19"/>
      <c r="H15" s="19"/>
      <c r="I15" s="19"/>
      <c r="J15" s="19"/>
      <c r="K15" s="19"/>
      <c r="L15" s="81"/>
      <c r="M15" s="82"/>
      <c r="N15" s="81"/>
      <c r="O15" s="83"/>
      <c r="P15" s="18" t="s">
        <v>154</v>
      </c>
      <c r="Q15" s="19"/>
      <c r="R15" s="19"/>
      <c r="S15" s="19"/>
      <c r="T15" s="19"/>
      <c r="U15" s="19"/>
      <c r="V15" s="19"/>
      <c r="W15" s="19"/>
      <c r="X15" s="19"/>
      <c r="Y15" s="19"/>
      <c r="Z15" s="151"/>
      <c r="AA15" s="152"/>
      <c r="AB15" s="151"/>
      <c r="AC15" s="152"/>
      <c r="AD15" s="151"/>
      <c r="AE15" s="153"/>
      <c r="AF15" s="153"/>
      <c r="AG15" s="153"/>
      <c r="AH15" s="153"/>
      <c r="AI15" s="152"/>
      <c r="AJ15" s="205"/>
      <c r="AK15" s="205"/>
      <c r="AL15" s="210"/>
      <c r="AM15" s="211"/>
      <c r="AN15" s="212"/>
    </row>
    <row r="16" ht="15.75" spans="2:40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84"/>
      <c r="M16" s="85"/>
      <c r="N16" s="84"/>
      <c r="O16" s="86"/>
      <c r="P16" s="20"/>
      <c r="Q16" s="21"/>
      <c r="R16" s="21"/>
      <c r="S16" s="21"/>
      <c r="T16" s="21"/>
      <c r="U16" s="21"/>
      <c r="V16" s="21"/>
      <c r="W16" s="21"/>
      <c r="X16" s="21"/>
      <c r="Y16" s="21"/>
      <c r="Z16" s="154"/>
      <c r="AA16" s="155"/>
      <c r="AB16" s="154"/>
      <c r="AC16" s="155"/>
      <c r="AD16" s="154"/>
      <c r="AE16" s="156"/>
      <c r="AF16" s="156"/>
      <c r="AG16" s="156"/>
      <c r="AH16" s="156"/>
      <c r="AI16" s="155"/>
      <c r="AJ16" s="209"/>
      <c r="AK16" s="209"/>
      <c r="AL16" s="210"/>
      <c r="AM16" s="211"/>
      <c r="AN16" s="212"/>
    </row>
    <row r="17" spans="2:40">
      <c r="B17" s="18" t="s">
        <v>155</v>
      </c>
      <c r="C17" s="19"/>
      <c r="D17" s="19"/>
      <c r="E17" s="19"/>
      <c r="F17" s="19"/>
      <c r="G17" s="19"/>
      <c r="H17" s="19"/>
      <c r="I17" s="19"/>
      <c r="J17" s="19"/>
      <c r="K17" s="19"/>
      <c r="L17" s="81"/>
      <c r="M17" s="82"/>
      <c r="N17" s="81"/>
      <c r="O17" s="83"/>
      <c r="P17" s="18" t="s">
        <v>156</v>
      </c>
      <c r="Q17" s="19"/>
      <c r="R17" s="19"/>
      <c r="S17" s="19"/>
      <c r="T17" s="19"/>
      <c r="U17" s="19"/>
      <c r="V17" s="19"/>
      <c r="W17" s="19"/>
      <c r="X17" s="19"/>
      <c r="Y17" s="19"/>
      <c r="Z17" s="151"/>
      <c r="AA17" s="152"/>
      <c r="AB17" s="151"/>
      <c r="AC17" s="152"/>
      <c r="AD17" s="151"/>
      <c r="AE17" s="153"/>
      <c r="AF17" s="153"/>
      <c r="AG17" s="153"/>
      <c r="AH17" s="153"/>
      <c r="AI17" s="152"/>
      <c r="AJ17" s="205"/>
      <c r="AK17" s="205"/>
      <c r="AL17" s="210"/>
      <c r="AM17" s="211"/>
      <c r="AN17" s="212"/>
    </row>
    <row r="18" ht="15.75" spans="2:40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84"/>
      <c r="M18" s="85"/>
      <c r="N18" s="84"/>
      <c r="O18" s="86"/>
      <c r="P18" s="20"/>
      <c r="Q18" s="21"/>
      <c r="R18" s="21"/>
      <c r="S18" s="21"/>
      <c r="T18" s="21"/>
      <c r="U18" s="21"/>
      <c r="V18" s="21"/>
      <c r="W18" s="21"/>
      <c r="X18" s="21"/>
      <c r="Y18" s="21"/>
      <c r="Z18" s="154"/>
      <c r="AA18" s="155"/>
      <c r="AB18" s="154"/>
      <c r="AC18" s="155"/>
      <c r="AD18" s="154"/>
      <c r="AE18" s="156"/>
      <c r="AF18" s="156"/>
      <c r="AG18" s="156"/>
      <c r="AH18" s="156"/>
      <c r="AI18" s="155"/>
      <c r="AJ18" s="209"/>
      <c r="AK18" s="209"/>
      <c r="AL18" s="210"/>
      <c r="AM18" s="211"/>
      <c r="AN18" s="212"/>
    </row>
    <row r="19" spans="2:40">
      <c r="B19" s="18" t="s">
        <v>157</v>
      </c>
      <c r="C19" s="19"/>
      <c r="D19" s="19"/>
      <c r="E19" s="19"/>
      <c r="F19" s="19"/>
      <c r="G19" s="19"/>
      <c r="H19" s="19"/>
      <c r="I19" s="19"/>
      <c r="J19" s="19"/>
      <c r="K19" s="19"/>
      <c r="L19" s="81"/>
      <c r="M19" s="82"/>
      <c r="N19" s="81"/>
      <c r="O19" s="83"/>
      <c r="P19" s="18" t="s">
        <v>158</v>
      </c>
      <c r="Q19" s="19"/>
      <c r="R19" s="19"/>
      <c r="S19" s="19"/>
      <c r="T19" s="19"/>
      <c r="U19" s="19"/>
      <c r="V19" s="19"/>
      <c r="W19" s="19"/>
      <c r="X19" s="19"/>
      <c r="Y19" s="19"/>
      <c r="Z19" s="151"/>
      <c r="AA19" s="152"/>
      <c r="AB19" s="151"/>
      <c r="AC19" s="152"/>
      <c r="AD19" s="151"/>
      <c r="AE19" s="153"/>
      <c r="AF19" s="153"/>
      <c r="AG19" s="153"/>
      <c r="AH19" s="153"/>
      <c r="AI19" s="152"/>
      <c r="AJ19" s="205"/>
      <c r="AK19" s="205"/>
      <c r="AL19" s="210"/>
      <c r="AM19" s="211"/>
      <c r="AN19" s="212"/>
    </row>
    <row r="20" ht="15.75" spans="2:40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84"/>
      <c r="M20" s="85"/>
      <c r="N20" s="84"/>
      <c r="O20" s="86"/>
      <c r="P20" s="20"/>
      <c r="Q20" s="21"/>
      <c r="R20" s="21"/>
      <c r="S20" s="21"/>
      <c r="T20" s="21"/>
      <c r="U20" s="21"/>
      <c r="V20" s="21"/>
      <c r="W20" s="21"/>
      <c r="X20" s="21"/>
      <c r="Y20" s="21"/>
      <c r="Z20" s="154"/>
      <c r="AA20" s="155"/>
      <c r="AB20" s="154"/>
      <c r="AC20" s="155"/>
      <c r="AD20" s="154"/>
      <c r="AE20" s="156"/>
      <c r="AF20" s="156"/>
      <c r="AG20" s="156"/>
      <c r="AH20" s="156"/>
      <c r="AI20" s="155"/>
      <c r="AJ20" s="209"/>
      <c r="AK20" s="209"/>
      <c r="AL20" s="213"/>
      <c r="AM20" s="214"/>
      <c r="AN20" s="215"/>
    </row>
    <row r="21" ht="22.5" customHeight="1" spans="2:40">
      <c r="B21" s="22" t="s">
        <v>159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23"/>
      <c r="AF21" s="23"/>
      <c r="AG21" s="23"/>
      <c r="AH21" s="23"/>
      <c r="AI21" s="23"/>
      <c r="AJ21" s="23"/>
      <c r="AK21" s="23"/>
      <c r="AL21" s="23"/>
      <c r="AM21" s="23"/>
      <c r="AN21" s="216"/>
    </row>
    <row r="22" ht="22.5" customHeight="1" spans="2:41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88"/>
      <c r="O22" s="25"/>
      <c r="P22" s="25"/>
      <c r="Q22" s="25"/>
      <c r="R22" s="25"/>
      <c r="S22" s="108"/>
      <c r="T22" s="109" t="s">
        <v>160</v>
      </c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217"/>
      <c r="AL22" s="218" t="s">
        <v>161</v>
      </c>
      <c r="AM22" s="219"/>
      <c r="AN22" s="220"/>
      <c r="AO22" s="1"/>
    </row>
    <row r="23" s="1" customFormat="1" ht="33.75" customHeight="1" spans="2:41">
      <c r="B23" s="26" t="s">
        <v>162</v>
      </c>
      <c r="C23" s="27"/>
      <c r="D23" s="27"/>
      <c r="E23" s="27"/>
      <c r="F23" s="27"/>
      <c r="G23" s="27"/>
      <c r="H23" s="28"/>
      <c r="I23" s="89" t="s">
        <v>163</v>
      </c>
      <c r="J23" s="26" t="s">
        <v>164</v>
      </c>
      <c r="K23" s="27"/>
      <c r="L23" s="27"/>
      <c r="M23" s="28"/>
      <c r="N23" s="90" t="s">
        <v>163</v>
      </c>
      <c r="O23" s="91" t="s">
        <v>165</v>
      </c>
      <c r="P23" s="92"/>
      <c r="Q23" s="92"/>
      <c r="R23" s="111"/>
      <c r="S23" s="112" t="s">
        <v>163</v>
      </c>
      <c r="T23" s="113"/>
      <c r="U23" s="91" t="s">
        <v>166</v>
      </c>
      <c r="V23" s="92"/>
      <c r="W23" s="92"/>
      <c r="X23" s="92"/>
      <c r="Y23" s="111"/>
      <c r="Z23" s="91" t="s">
        <v>167</v>
      </c>
      <c r="AA23" s="92"/>
      <c r="AB23" s="92"/>
      <c r="AC23" s="111"/>
      <c r="AD23" s="91" t="s">
        <v>168</v>
      </c>
      <c r="AE23" s="111"/>
      <c r="AF23" s="91" t="s">
        <v>169</v>
      </c>
      <c r="AG23" s="92"/>
      <c r="AH23" s="111"/>
      <c r="AI23" s="221" t="s">
        <v>170</v>
      </c>
      <c r="AJ23" s="222"/>
      <c r="AK23" s="223"/>
      <c r="AL23" s="224" t="s">
        <v>171</v>
      </c>
      <c r="AM23" s="225" t="s">
        <v>172</v>
      </c>
      <c r="AN23" s="226" t="s">
        <v>173</v>
      </c>
      <c r="AO23" s="2"/>
    </row>
    <row r="24" s="1" customFormat="1" ht="18" customHeight="1" spans="2:41">
      <c r="B24" s="29"/>
      <c r="C24" s="30"/>
      <c r="D24" s="30"/>
      <c r="E24" s="30"/>
      <c r="F24" s="30"/>
      <c r="G24" s="30"/>
      <c r="H24" s="31"/>
      <c r="I24" s="93"/>
      <c r="J24" s="94"/>
      <c r="K24" s="94"/>
      <c r="L24" s="94"/>
      <c r="M24" s="94"/>
      <c r="N24" s="95"/>
      <c r="O24" s="96"/>
      <c r="P24" s="96"/>
      <c r="Q24" s="96"/>
      <c r="R24" s="96"/>
      <c r="S24" s="95"/>
      <c r="T24" s="114">
        <v>1</v>
      </c>
      <c r="U24" s="115"/>
      <c r="V24" s="115"/>
      <c r="W24" s="115"/>
      <c r="X24" s="115"/>
      <c r="Y24" s="115"/>
      <c r="Z24" s="157"/>
      <c r="AA24" s="158"/>
      <c r="AB24" s="158"/>
      <c r="AC24" s="159"/>
      <c r="AD24" s="160">
        <f>+AB24</f>
        <v>0</v>
      </c>
      <c r="AE24" s="160"/>
      <c r="AF24" s="160"/>
      <c r="AG24" s="160"/>
      <c r="AH24" s="160"/>
      <c r="AI24" s="227">
        <f>+AF24+AD24</f>
        <v>0</v>
      </c>
      <c r="AJ24" s="227"/>
      <c r="AK24" s="228"/>
      <c r="AL24" s="229" t="s">
        <v>174</v>
      </c>
      <c r="AM24" s="230"/>
      <c r="AN24" s="231"/>
      <c r="AO24" s="2"/>
    </row>
    <row r="25" s="1" customFormat="1" ht="18" customHeight="1" spans="2:41">
      <c r="B25" s="32"/>
      <c r="C25" s="33"/>
      <c r="D25" s="33"/>
      <c r="E25" s="33"/>
      <c r="F25" s="34"/>
      <c r="G25" s="35"/>
      <c r="H25" s="35"/>
      <c r="I25" s="35"/>
      <c r="J25" s="97"/>
      <c r="K25" s="97"/>
      <c r="L25" s="97"/>
      <c r="M25" s="97"/>
      <c r="N25" s="34"/>
      <c r="O25" s="97"/>
      <c r="P25" s="97"/>
      <c r="Q25" s="97"/>
      <c r="R25" s="97"/>
      <c r="S25" s="34"/>
      <c r="T25" s="116">
        <v>2</v>
      </c>
      <c r="U25" s="33"/>
      <c r="V25" s="33"/>
      <c r="W25" s="33"/>
      <c r="X25" s="33"/>
      <c r="Y25" s="33"/>
      <c r="Z25" s="157"/>
      <c r="AA25" s="158"/>
      <c r="AB25" s="158"/>
      <c r="AC25" s="159"/>
      <c r="AD25" s="161">
        <f t="shared" ref="AD25:AD33" si="0">+AB25</f>
        <v>0</v>
      </c>
      <c r="AE25" s="161"/>
      <c r="AF25" s="161"/>
      <c r="AG25" s="161"/>
      <c r="AH25" s="161"/>
      <c r="AI25" s="232">
        <f>+AF25+AD25</f>
        <v>0</v>
      </c>
      <c r="AJ25" s="232"/>
      <c r="AK25" s="233"/>
      <c r="AL25" s="229" t="s">
        <v>175</v>
      </c>
      <c r="AM25" s="230"/>
      <c r="AN25" s="231"/>
      <c r="AO25" s="2"/>
    </row>
    <row r="26" s="1" customFormat="1" ht="18" customHeight="1" spans="2:41">
      <c r="B26" s="32"/>
      <c r="C26" s="33"/>
      <c r="D26" s="33"/>
      <c r="E26" s="33"/>
      <c r="F26" s="34"/>
      <c r="G26" s="35"/>
      <c r="H26" s="35"/>
      <c r="I26" s="35"/>
      <c r="J26" s="97"/>
      <c r="K26" s="97"/>
      <c r="L26" s="97"/>
      <c r="M26" s="97"/>
      <c r="N26" s="34"/>
      <c r="O26" s="97"/>
      <c r="P26" s="97"/>
      <c r="Q26" s="97"/>
      <c r="R26" s="97"/>
      <c r="S26" s="34"/>
      <c r="T26" s="116">
        <v>3</v>
      </c>
      <c r="U26" s="33"/>
      <c r="V26" s="33"/>
      <c r="W26" s="33"/>
      <c r="X26" s="33"/>
      <c r="Y26" s="33"/>
      <c r="Z26" s="157"/>
      <c r="AA26" s="158"/>
      <c r="AB26" s="158"/>
      <c r="AC26" s="159"/>
      <c r="AD26" s="161">
        <f t="shared" si="0"/>
        <v>0</v>
      </c>
      <c r="AE26" s="161"/>
      <c r="AF26" s="161"/>
      <c r="AG26" s="161"/>
      <c r="AH26" s="161"/>
      <c r="AI26" s="232">
        <f>+AF26+AD26</f>
        <v>0</v>
      </c>
      <c r="AJ26" s="232"/>
      <c r="AK26" s="233"/>
      <c r="AL26" s="234" t="s">
        <v>176</v>
      </c>
      <c r="AM26" s="235"/>
      <c r="AN26" s="236"/>
      <c r="AO26" s="2"/>
    </row>
    <row r="27" s="1" customFormat="1" ht="18" customHeight="1" spans="2:41">
      <c r="B27" s="32"/>
      <c r="C27" s="33"/>
      <c r="D27" s="33"/>
      <c r="E27" s="33"/>
      <c r="F27" s="34"/>
      <c r="G27" s="35"/>
      <c r="H27" s="35"/>
      <c r="I27" s="35"/>
      <c r="J27" s="97"/>
      <c r="K27" s="97"/>
      <c r="L27" s="97"/>
      <c r="M27" s="97"/>
      <c r="N27" s="34"/>
      <c r="O27" s="97"/>
      <c r="P27" s="97"/>
      <c r="Q27" s="97"/>
      <c r="R27" s="97"/>
      <c r="S27" s="34"/>
      <c r="T27" s="116">
        <v>4</v>
      </c>
      <c r="U27" s="33"/>
      <c r="V27" s="33"/>
      <c r="W27" s="33"/>
      <c r="X27" s="33"/>
      <c r="Y27" s="33"/>
      <c r="Z27" s="157"/>
      <c r="AA27" s="158"/>
      <c r="AB27" s="158"/>
      <c r="AC27" s="159"/>
      <c r="AD27" s="161">
        <f t="shared" si="0"/>
        <v>0</v>
      </c>
      <c r="AE27" s="161"/>
      <c r="AF27" s="161"/>
      <c r="AG27" s="161"/>
      <c r="AH27" s="161"/>
      <c r="AI27" s="232">
        <f t="shared" ref="AI27:AI33" si="1">+AF27+AD27</f>
        <v>0</v>
      </c>
      <c r="AJ27" s="232"/>
      <c r="AK27" s="237"/>
      <c r="AL27" s="238" t="s">
        <v>177</v>
      </c>
      <c r="AM27" s="239"/>
      <c r="AN27" s="240"/>
      <c r="AO27" s="2"/>
    </row>
    <row r="28" s="1" customFormat="1" ht="18" customHeight="1" spans="2:41">
      <c r="B28" s="32"/>
      <c r="C28" s="33"/>
      <c r="D28" s="33"/>
      <c r="E28" s="33"/>
      <c r="F28" s="34"/>
      <c r="G28" s="35"/>
      <c r="H28" s="35"/>
      <c r="I28" s="35"/>
      <c r="J28" s="97"/>
      <c r="K28" s="97"/>
      <c r="L28" s="97"/>
      <c r="M28" s="97"/>
      <c r="N28" s="34"/>
      <c r="O28" s="97"/>
      <c r="P28" s="97"/>
      <c r="Q28" s="97"/>
      <c r="R28" s="97"/>
      <c r="S28" s="34"/>
      <c r="T28" s="116">
        <v>5</v>
      </c>
      <c r="U28" s="33"/>
      <c r="V28" s="33"/>
      <c r="W28" s="33"/>
      <c r="X28" s="33"/>
      <c r="Y28" s="33"/>
      <c r="Z28" s="157"/>
      <c r="AA28" s="158"/>
      <c r="AB28" s="158"/>
      <c r="AC28" s="159"/>
      <c r="AD28" s="161">
        <f t="shared" si="0"/>
        <v>0</v>
      </c>
      <c r="AE28" s="161"/>
      <c r="AF28" s="161"/>
      <c r="AG28" s="161"/>
      <c r="AH28" s="161"/>
      <c r="AI28" s="232">
        <f t="shared" si="1"/>
        <v>0</v>
      </c>
      <c r="AJ28" s="232"/>
      <c r="AK28" s="237"/>
      <c r="AL28" s="241" t="s">
        <v>178</v>
      </c>
      <c r="AM28" s="242" t="s">
        <v>172</v>
      </c>
      <c r="AN28" s="243" t="s">
        <v>173</v>
      </c>
      <c r="AO28" s="2"/>
    </row>
    <row r="29" s="1" customFormat="1" ht="18" customHeight="1" spans="2:41">
      <c r="B29" s="32"/>
      <c r="C29" s="33"/>
      <c r="D29" s="33"/>
      <c r="E29" s="33"/>
      <c r="F29" s="34"/>
      <c r="G29" s="35"/>
      <c r="H29" s="35"/>
      <c r="I29" s="35"/>
      <c r="J29" s="97"/>
      <c r="K29" s="97"/>
      <c r="L29" s="97"/>
      <c r="M29" s="97"/>
      <c r="N29" s="34"/>
      <c r="O29" s="97"/>
      <c r="P29" s="97"/>
      <c r="Q29" s="97"/>
      <c r="R29" s="97"/>
      <c r="S29" s="34"/>
      <c r="T29" s="116">
        <v>6</v>
      </c>
      <c r="U29" s="33"/>
      <c r="V29" s="33"/>
      <c r="W29" s="33"/>
      <c r="X29" s="33"/>
      <c r="Y29" s="33"/>
      <c r="Z29" s="157"/>
      <c r="AA29" s="158"/>
      <c r="AB29" s="158"/>
      <c r="AC29" s="159"/>
      <c r="AD29" s="161">
        <f t="shared" si="0"/>
        <v>0</v>
      </c>
      <c r="AE29" s="161"/>
      <c r="AF29" s="161"/>
      <c r="AG29" s="161"/>
      <c r="AH29" s="161"/>
      <c r="AI29" s="232">
        <f t="shared" si="1"/>
        <v>0</v>
      </c>
      <c r="AJ29" s="232"/>
      <c r="AK29" s="237"/>
      <c r="AL29" s="241" t="s">
        <v>179</v>
      </c>
      <c r="AM29" s="242" t="s">
        <v>172</v>
      </c>
      <c r="AN29" s="243" t="s">
        <v>173</v>
      </c>
      <c r="AO29" s="2"/>
    </row>
    <row r="30" s="1" customFormat="1" ht="18" customHeight="1" spans="2:41">
      <c r="B30" s="32"/>
      <c r="C30" s="33"/>
      <c r="D30" s="33"/>
      <c r="E30" s="33"/>
      <c r="F30" s="34"/>
      <c r="G30" s="35"/>
      <c r="H30" s="35"/>
      <c r="I30" s="35"/>
      <c r="J30" s="97"/>
      <c r="K30" s="97"/>
      <c r="L30" s="97"/>
      <c r="M30" s="97"/>
      <c r="N30" s="34"/>
      <c r="O30" s="97"/>
      <c r="P30" s="97"/>
      <c r="Q30" s="97"/>
      <c r="R30" s="97"/>
      <c r="S30" s="34"/>
      <c r="T30" s="116">
        <v>7</v>
      </c>
      <c r="U30" s="33"/>
      <c r="V30" s="33"/>
      <c r="W30" s="33"/>
      <c r="X30" s="33"/>
      <c r="Y30" s="33"/>
      <c r="Z30" s="157"/>
      <c r="AA30" s="158"/>
      <c r="AB30" s="158"/>
      <c r="AC30" s="159"/>
      <c r="AD30" s="161">
        <f t="shared" si="0"/>
        <v>0</v>
      </c>
      <c r="AE30" s="161"/>
      <c r="AF30" s="161"/>
      <c r="AG30" s="161"/>
      <c r="AH30" s="161"/>
      <c r="AI30" s="232">
        <f t="shared" si="1"/>
        <v>0</v>
      </c>
      <c r="AJ30" s="232"/>
      <c r="AK30" s="237"/>
      <c r="AL30" s="244" t="s">
        <v>180</v>
      </c>
      <c r="AM30" s="242" t="s">
        <v>181</v>
      </c>
      <c r="AN30" s="243" t="s">
        <v>182</v>
      </c>
      <c r="AO30" s="2"/>
    </row>
    <row r="31" s="1" customFormat="1" ht="18" customHeight="1" spans="2:41">
      <c r="B31" s="32"/>
      <c r="C31" s="33"/>
      <c r="D31" s="33"/>
      <c r="E31" s="33"/>
      <c r="F31" s="34"/>
      <c r="G31" s="35"/>
      <c r="H31" s="35"/>
      <c r="I31" s="35"/>
      <c r="J31" s="97"/>
      <c r="K31" s="97"/>
      <c r="L31" s="97"/>
      <c r="M31" s="97"/>
      <c r="N31" s="34"/>
      <c r="O31" s="97"/>
      <c r="P31" s="97"/>
      <c r="Q31" s="97"/>
      <c r="R31" s="97"/>
      <c r="S31" s="34"/>
      <c r="T31" s="116">
        <v>8</v>
      </c>
      <c r="U31" s="33"/>
      <c r="V31" s="33"/>
      <c r="W31" s="33"/>
      <c r="X31" s="33"/>
      <c r="Y31" s="33"/>
      <c r="Z31" s="157"/>
      <c r="AA31" s="158"/>
      <c r="AB31" s="158"/>
      <c r="AC31" s="159"/>
      <c r="AD31" s="161">
        <f t="shared" si="0"/>
        <v>0</v>
      </c>
      <c r="AE31" s="161"/>
      <c r="AF31" s="161"/>
      <c r="AG31" s="161"/>
      <c r="AH31" s="161"/>
      <c r="AI31" s="232">
        <f t="shared" si="1"/>
        <v>0</v>
      </c>
      <c r="AJ31" s="232"/>
      <c r="AK31" s="237"/>
      <c r="AL31" s="245" t="s">
        <v>183</v>
      </c>
      <c r="AM31" s="242" t="s">
        <v>181</v>
      </c>
      <c r="AN31" s="243" t="s">
        <v>182</v>
      </c>
      <c r="AO31" s="2"/>
    </row>
    <row r="32" s="1" customFormat="1" ht="18" customHeight="1" spans="2:41">
      <c r="B32" s="32"/>
      <c r="C32" s="33"/>
      <c r="D32" s="33"/>
      <c r="E32" s="33"/>
      <c r="F32" s="34"/>
      <c r="G32" s="35"/>
      <c r="H32" s="35"/>
      <c r="I32" s="35"/>
      <c r="J32" s="97"/>
      <c r="K32" s="97"/>
      <c r="L32" s="97"/>
      <c r="M32" s="97"/>
      <c r="N32" s="34"/>
      <c r="O32" s="97"/>
      <c r="P32" s="97"/>
      <c r="Q32" s="97"/>
      <c r="R32" s="97"/>
      <c r="S32" s="34"/>
      <c r="T32" s="116">
        <v>9</v>
      </c>
      <c r="U32" s="33"/>
      <c r="V32" s="33"/>
      <c r="W32" s="33"/>
      <c r="X32" s="33"/>
      <c r="Y32" s="33"/>
      <c r="Z32" s="157"/>
      <c r="AA32" s="158"/>
      <c r="AB32" s="158"/>
      <c r="AC32" s="159"/>
      <c r="AD32" s="161">
        <f t="shared" si="0"/>
        <v>0</v>
      </c>
      <c r="AE32" s="161"/>
      <c r="AF32" s="161"/>
      <c r="AG32" s="161"/>
      <c r="AH32" s="161"/>
      <c r="AI32" s="232">
        <f t="shared" si="1"/>
        <v>0</v>
      </c>
      <c r="AJ32" s="232"/>
      <c r="AK32" s="237"/>
      <c r="AL32" s="246" t="s">
        <v>184</v>
      </c>
      <c r="AM32" s="247" t="s">
        <v>181</v>
      </c>
      <c r="AN32" s="248" t="s">
        <v>182</v>
      </c>
      <c r="AO32" s="2"/>
    </row>
    <row r="33" s="1" customFormat="1" ht="18" customHeight="1" spans="2:41">
      <c r="B33" s="32"/>
      <c r="C33" s="33"/>
      <c r="D33" s="33"/>
      <c r="E33" s="33"/>
      <c r="F33" s="34"/>
      <c r="G33" s="35"/>
      <c r="H33" s="35"/>
      <c r="I33" s="35"/>
      <c r="J33" s="97"/>
      <c r="K33" s="97"/>
      <c r="L33" s="97"/>
      <c r="M33" s="97"/>
      <c r="N33" s="34"/>
      <c r="O33" s="97"/>
      <c r="P33" s="97"/>
      <c r="Q33" s="97"/>
      <c r="R33" s="97"/>
      <c r="S33" s="34"/>
      <c r="T33" s="116">
        <v>10</v>
      </c>
      <c r="U33" s="33"/>
      <c r="V33" s="33"/>
      <c r="W33" s="33"/>
      <c r="X33" s="33"/>
      <c r="Y33" s="33"/>
      <c r="Z33" s="157"/>
      <c r="AA33" s="158"/>
      <c r="AB33" s="158"/>
      <c r="AC33" s="159"/>
      <c r="AD33" s="161">
        <f t="shared" si="0"/>
        <v>0</v>
      </c>
      <c r="AE33" s="161"/>
      <c r="AF33" s="161"/>
      <c r="AG33" s="161"/>
      <c r="AH33" s="161"/>
      <c r="AI33" s="232">
        <f t="shared" si="1"/>
        <v>0</v>
      </c>
      <c r="AJ33" s="232"/>
      <c r="AK33" s="233"/>
      <c r="AL33" s="40" t="s">
        <v>185</v>
      </c>
      <c r="AM33" s="41"/>
      <c r="AN33" s="249"/>
      <c r="AO33" s="2"/>
    </row>
    <row r="34" s="1" customFormat="1" ht="18" customHeight="1" spans="2:41">
      <c r="B34" s="32"/>
      <c r="C34" s="33"/>
      <c r="D34" s="33"/>
      <c r="E34" s="33"/>
      <c r="F34" s="34"/>
      <c r="G34" s="35"/>
      <c r="H34" s="35"/>
      <c r="I34" s="35"/>
      <c r="J34" s="97"/>
      <c r="K34" s="97"/>
      <c r="L34" s="97"/>
      <c r="M34" s="97"/>
      <c r="N34" s="34"/>
      <c r="O34" s="97"/>
      <c r="P34" s="97"/>
      <c r="Q34" s="97"/>
      <c r="R34" s="97"/>
      <c r="S34" s="34"/>
      <c r="T34" s="116">
        <v>11</v>
      </c>
      <c r="U34" s="33"/>
      <c r="V34" s="33"/>
      <c r="W34" s="33"/>
      <c r="X34" s="33"/>
      <c r="Y34" s="33"/>
      <c r="Z34" s="157"/>
      <c r="AA34" s="158"/>
      <c r="AB34" s="158"/>
      <c r="AC34" s="159"/>
      <c r="AD34" s="161">
        <v>0</v>
      </c>
      <c r="AE34" s="161"/>
      <c r="AF34" s="161"/>
      <c r="AG34" s="161"/>
      <c r="AH34" s="161"/>
      <c r="AI34" s="232">
        <v>0</v>
      </c>
      <c r="AJ34" s="232"/>
      <c r="AK34" s="233"/>
      <c r="AL34" s="250" t="s">
        <v>186</v>
      </c>
      <c r="AM34" s="242" t="s">
        <v>181</v>
      </c>
      <c r="AN34" s="243" t="s">
        <v>182</v>
      </c>
      <c r="AO34" s="2"/>
    </row>
    <row r="35" s="1" customFormat="1" ht="18" customHeight="1" spans="2:41">
      <c r="B35" s="36"/>
      <c r="C35" s="37"/>
      <c r="D35" s="37"/>
      <c r="E35" s="37"/>
      <c r="F35" s="38"/>
      <c r="G35" s="39"/>
      <c r="H35" s="39"/>
      <c r="I35" s="39"/>
      <c r="J35" s="98"/>
      <c r="K35" s="98"/>
      <c r="L35" s="98"/>
      <c r="M35" s="98"/>
      <c r="N35" s="38"/>
      <c r="O35" s="98"/>
      <c r="P35" s="98"/>
      <c r="Q35" s="98"/>
      <c r="R35" s="98"/>
      <c r="S35" s="38"/>
      <c r="T35" s="117" t="s">
        <v>187</v>
      </c>
      <c r="U35" s="117"/>
      <c r="V35" s="117"/>
      <c r="W35" s="117"/>
      <c r="X35" s="117"/>
      <c r="Y35" s="117"/>
      <c r="Z35" s="117"/>
      <c r="AA35" s="117"/>
      <c r="AB35" s="117"/>
      <c r="AC35" s="117"/>
      <c r="AD35" s="162">
        <f>SUM(AD24:AE34)</f>
        <v>0</v>
      </c>
      <c r="AE35" s="162"/>
      <c r="AF35" s="128">
        <f>SUM(AF24:AH34)</f>
        <v>0</v>
      </c>
      <c r="AG35" s="128"/>
      <c r="AH35" s="128"/>
      <c r="AI35" s="128">
        <f>+AF35+AD35</f>
        <v>0</v>
      </c>
      <c r="AJ35" s="128"/>
      <c r="AK35" s="129"/>
      <c r="AL35" s="251" t="s">
        <v>188</v>
      </c>
      <c r="AM35" s="242" t="s">
        <v>181</v>
      </c>
      <c r="AN35" s="243" t="s">
        <v>182</v>
      </c>
      <c r="AO35" s="2"/>
    </row>
    <row r="36" s="1" customFormat="1" ht="24.75" customHeight="1" spans="2:41">
      <c r="B36" s="40" t="s">
        <v>189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252"/>
      <c r="AL36" s="251" t="s">
        <v>184</v>
      </c>
      <c r="AM36" s="242" t="s">
        <v>181</v>
      </c>
      <c r="AN36" s="243" t="s">
        <v>182</v>
      </c>
      <c r="AO36" s="2"/>
    </row>
    <row r="37" s="1" customFormat="1" ht="33.75" customHeight="1" spans="2:41">
      <c r="B37" s="42" t="s">
        <v>190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118"/>
      <c r="X37" s="119" t="s">
        <v>191</v>
      </c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253"/>
      <c r="AL37" s="219" t="s">
        <v>192</v>
      </c>
      <c r="AM37" s="219"/>
      <c r="AN37" s="220"/>
      <c r="AO37" s="2"/>
    </row>
    <row r="38" s="1" customFormat="1" ht="33.75" customHeight="1" spans="2:4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20"/>
      <c r="X38" s="121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254"/>
      <c r="AL38" s="255" t="s">
        <v>193</v>
      </c>
      <c r="AM38" s="256" t="s">
        <v>181</v>
      </c>
      <c r="AN38" s="257" t="s">
        <v>182</v>
      </c>
      <c r="AO38" s="2"/>
    </row>
    <row r="39" s="1" customFormat="1" ht="33.75" customHeight="1" spans="2:4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20"/>
      <c r="X39" s="122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258"/>
      <c r="AL39" s="259" t="s">
        <v>194</v>
      </c>
      <c r="AM39" s="256" t="s">
        <v>181</v>
      </c>
      <c r="AN39" s="257" t="s">
        <v>182</v>
      </c>
      <c r="AO39" s="2"/>
    </row>
    <row r="40" s="1" customFormat="1" ht="33.75" customHeight="1" spans="2:4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123"/>
      <c r="X40" s="12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260"/>
      <c r="AL40" s="261" t="s">
        <v>184</v>
      </c>
      <c r="AM40" s="262" t="s">
        <v>181</v>
      </c>
      <c r="AN40" s="263" t="s">
        <v>182</v>
      </c>
      <c r="AO40" s="2"/>
    </row>
    <row r="41" s="1" customFormat="1" ht="33" customHeight="1" spans="2:41">
      <c r="B41" s="22" t="s">
        <v>195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16"/>
      <c r="AO41" s="2"/>
    </row>
    <row r="42" s="1" customFormat="1" ht="27" customHeight="1" spans="2:41">
      <c r="B42" s="48" t="s">
        <v>196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125" t="s">
        <v>197</v>
      </c>
      <c r="W42" s="125"/>
      <c r="X42" s="125"/>
      <c r="Y42" s="125"/>
      <c r="Z42" s="125"/>
      <c r="AA42" s="125"/>
      <c r="AB42" s="49" t="s">
        <v>198</v>
      </c>
      <c r="AC42" s="49"/>
      <c r="AD42" s="49"/>
      <c r="AE42" s="49" t="s">
        <v>199</v>
      </c>
      <c r="AF42" s="49"/>
      <c r="AG42" s="49"/>
      <c r="AH42" s="49"/>
      <c r="AI42" s="264" t="s">
        <v>200</v>
      </c>
      <c r="AJ42" s="264"/>
      <c r="AK42" s="264"/>
      <c r="AL42" s="265" t="s">
        <v>201</v>
      </c>
      <c r="AM42" s="264" t="s">
        <v>202</v>
      </c>
      <c r="AN42" s="266" t="s">
        <v>203</v>
      </c>
      <c r="AO42" s="2"/>
    </row>
    <row r="43" s="1" customFormat="1" ht="29.25" customHeight="1" spans="2:41">
      <c r="B43" s="50" t="s">
        <v>204</v>
      </c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126"/>
      <c r="W43" s="126"/>
      <c r="X43" s="126"/>
      <c r="Y43" s="126"/>
      <c r="Z43" s="126"/>
      <c r="AA43" s="126"/>
      <c r="AB43" s="167"/>
      <c r="AC43" s="167"/>
      <c r="AD43" s="167"/>
      <c r="AE43" s="167"/>
      <c r="AF43" s="167"/>
      <c r="AG43" s="167"/>
      <c r="AH43" s="167"/>
      <c r="AI43" s="267"/>
      <c r="AJ43" s="267"/>
      <c r="AK43" s="267"/>
      <c r="AL43" s="268"/>
      <c r="AM43" s="267"/>
      <c r="AN43" s="269"/>
      <c r="AO43" s="2"/>
    </row>
    <row r="44" s="1" customFormat="1" ht="27" customHeight="1" spans="2:41">
      <c r="B44" s="53" t="s">
        <v>205</v>
      </c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127"/>
      <c r="W44" s="127"/>
      <c r="X44" s="127"/>
      <c r="Y44" s="127"/>
      <c r="Z44" s="127"/>
      <c r="AA44" s="127"/>
      <c r="AB44" s="168"/>
      <c r="AC44" s="168"/>
      <c r="AD44" s="168"/>
      <c r="AE44" s="168"/>
      <c r="AF44" s="168"/>
      <c r="AG44" s="168"/>
      <c r="AH44" s="168"/>
      <c r="AI44" s="270"/>
      <c r="AJ44" s="270"/>
      <c r="AK44" s="270"/>
      <c r="AL44" s="271"/>
      <c r="AM44" s="270"/>
      <c r="AN44" s="272"/>
      <c r="AO44" s="2"/>
    </row>
    <row r="45" s="1" customFormat="1" ht="30" customHeight="1" spans="2:41">
      <c r="B45" s="53" t="s">
        <v>206</v>
      </c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127"/>
      <c r="W45" s="127"/>
      <c r="X45" s="127"/>
      <c r="Y45" s="127"/>
      <c r="Z45" s="127"/>
      <c r="AA45" s="127"/>
      <c r="AB45" s="168"/>
      <c r="AC45" s="168"/>
      <c r="AD45" s="168"/>
      <c r="AE45" s="168"/>
      <c r="AF45" s="168"/>
      <c r="AG45" s="168"/>
      <c r="AH45" s="168"/>
      <c r="AI45" s="270"/>
      <c r="AJ45" s="270"/>
      <c r="AK45" s="270"/>
      <c r="AL45" s="271"/>
      <c r="AM45" s="270"/>
      <c r="AN45" s="272"/>
      <c r="AO45" s="2"/>
    </row>
    <row r="46" s="1" customFormat="1" ht="25.5" customHeight="1" spans="2:41">
      <c r="B46" s="53" t="s">
        <v>207</v>
      </c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127"/>
      <c r="W46" s="127"/>
      <c r="X46" s="127"/>
      <c r="Y46" s="127"/>
      <c r="Z46" s="127"/>
      <c r="AA46" s="127"/>
      <c r="AB46" s="168"/>
      <c r="AC46" s="168"/>
      <c r="AD46" s="168"/>
      <c r="AE46" s="168"/>
      <c r="AF46" s="168"/>
      <c r="AG46" s="168"/>
      <c r="AH46" s="168"/>
      <c r="AI46" s="270"/>
      <c r="AJ46" s="270"/>
      <c r="AK46" s="270"/>
      <c r="AL46" s="271"/>
      <c r="AM46" s="270"/>
      <c r="AN46" s="272"/>
      <c r="AO46" s="2"/>
    </row>
    <row r="47" s="1" customFormat="1" ht="27.75" customHeight="1" spans="2:41">
      <c r="B47" s="53" t="s">
        <v>208</v>
      </c>
      <c r="C47" s="5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127"/>
      <c r="W47" s="127"/>
      <c r="X47" s="127"/>
      <c r="Y47" s="127"/>
      <c r="Z47" s="127"/>
      <c r="AA47" s="127"/>
      <c r="AB47" s="168"/>
      <c r="AC47" s="168"/>
      <c r="AD47" s="168"/>
      <c r="AE47" s="168"/>
      <c r="AF47" s="168"/>
      <c r="AG47" s="168"/>
      <c r="AH47" s="168"/>
      <c r="AI47" s="270"/>
      <c r="AJ47" s="270"/>
      <c r="AK47" s="270"/>
      <c r="AL47" s="271"/>
      <c r="AM47" s="270"/>
      <c r="AN47" s="272"/>
      <c r="AO47" s="2"/>
    </row>
    <row r="48" s="1" customFormat="1" ht="27.75" customHeight="1" spans="2:41">
      <c r="B48" s="53" t="s">
        <v>209</v>
      </c>
      <c r="C48" s="5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127"/>
      <c r="W48" s="127"/>
      <c r="X48" s="127"/>
      <c r="Y48" s="127"/>
      <c r="Z48" s="127"/>
      <c r="AA48" s="127"/>
      <c r="AB48" s="168"/>
      <c r="AC48" s="168"/>
      <c r="AD48" s="168"/>
      <c r="AE48" s="168"/>
      <c r="AF48" s="168"/>
      <c r="AG48" s="168"/>
      <c r="AH48" s="168"/>
      <c r="AI48" s="270"/>
      <c r="AJ48" s="270"/>
      <c r="AK48" s="270"/>
      <c r="AL48" s="271"/>
      <c r="AM48" s="270"/>
      <c r="AN48" s="272"/>
      <c r="AO48" s="2"/>
    </row>
    <row r="49" s="1" customFormat="1" ht="29.25" customHeight="1" spans="2:41">
      <c r="B49" s="56" t="s">
        <v>210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252"/>
      <c r="AO49" s="2"/>
    </row>
    <row r="50" s="1" customFormat="1" ht="29.25" customHeight="1" spans="2:41">
      <c r="B50" s="58" t="s">
        <v>211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99"/>
      <c r="P50" s="100" t="s">
        <v>212</v>
      </c>
      <c r="Q50" s="88"/>
      <c r="R50" s="88"/>
      <c r="S50" s="88"/>
      <c r="T50" s="88"/>
      <c r="U50" s="108"/>
      <c r="V50" s="100" t="s">
        <v>213</v>
      </c>
      <c r="W50" s="88"/>
      <c r="X50" s="88"/>
      <c r="Y50" s="88"/>
      <c r="Z50" s="88"/>
      <c r="AA50" s="108"/>
      <c r="AB50" s="169" t="s">
        <v>214</v>
      </c>
      <c r="AC50" s="170"/>
      <c r="AD50" s="170"/>
      <c r="AE50" s="170"/>
      <c r="AF50" s="170"/>
      <c r="AG50" s="273"/>
      <c r="AH50" s="274" t="s">
        <v>215</v>
      </c>
      <c r="AI50" s="275"/>
      <c r="AJ50" s="275"/>
      <c r="AK50" s="276"/>
      <c r="AL50" s="277" t="s">
        <v>216</v>
      </c>
      <c r="AM50" s="100" t="s">
        <v>217</v>
      </c>
      <c r="AN50" s="108"/>
      <c r="AO50" s="2"/>
    </row>
    <row r="51" s="1" customFormat="1" ht="33.75" customHeight="1" spans="2:4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101"/>
      <c r="P51" s="102"/>
      <c r="Q51" s="128"/>
      <c r="R51" s="128"/>
      <c r="S51" s="128"/>
      <c r="T51" s="128"/>
      <c r="U51" s="129"/>
      <c r="V51" s="102"/>
      <c r="W51" s="128"/>
      <c r="X51" s="128"/>
      <c r="Y51" s="128"/>
      <c r="Z51" s="128"/>
      <c r="AA51" s="129"/>
      <c r="AB51" s="171"/>
      <c r="AC51" s="172"/>
      <c r="AD51" s="172"/>
      <c r="AE51" s="172"/>
      <c r="AF51" s="172"/>
      <c r="AG51" s="278"/>
      <c r="AH51" s="279">
        <v>1</v>
      </c>
      <c r="AI51" s="279">
        <v>2</v>
      </c>
      <c r="AJ51" s="279">
        <v>3</v>
      </c>
      <c r="AK51" s="279">
        <v>4</v>
      </c>
      <c r="AL51" s="280"/>
      <c r="AM51" s="102"/>
      <c r="AN51" s="129"/>
      <c r="AO51" s="2"/>
    </row>
    <row r="52" s="1" customFormat="1" ht="33.75" customHeight="1" spans="2:41">
      <c r="B52" s="62" t="s">
        <v>218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103"/>
      <c r="P52" s="104"/>
      <c r="Q52" s="130"/>
      <c r="R52" s="130"/>
      <c r="S52" s="130"/>
      <c r="T52" s="130"/>
      <c r="U52" s="131"/>
      <c r="V52" s="132"/>
      <c r="W52" s="133"/>
      <c r="X52" s="133"/>
      <c r="Y52" s="133"/>
      <c r="Z52" s="133"/>
      <c r="AA52" s="173"/>
      <c r="AB52" s="132"/>
      <c r="AC52" s="133"/>
      <c r="AD52" s="133"/>
      <c r="AE52" s="133"/>
      <c r="AF52" s="133"/>
      <c r="AG52" s="173"/>
      <c r="AH52" s="281"/>
      <c r="AI52" s="281"/>
      <c r="AJ52" s="281"/>
      <c r="AK52" s="281"/>
      <c r="AL52" s="281"/>
      <c r="AM52" s="132"/>
      <c r="AN52" s="173"/>
      <c r="AO52" s="2"/>
    </row>
    <row r="53" s="1" customFormat="1" ht="33.75" customHeight="1" spans="2:41">
      <c r="B53" s="64" t="s">
        <v>219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105"/>
      <c r="P53" s="106"/>
      <c r="Q53" s="134"/>
      <c r="R53" s="134"/>
      <c r="S53" s="134"/>
      <c r="T53" s="134"/>
      <c r="U53" s="135"/>
      <c r="V53" s="136"/>
      <c r="W53" s="137"/>
      <c r="X53" s="137"/>
      <c r="Y53" s="137"/>
      <c r="Z53" s="137"/>
      <c r="AA53" s="174"/>
      <c r="AB53" s="136"/>
      <c r="AC53" s="137"/>
      <c r="AD53" s="137"/>
      <c r="AE53" s="137"/>
      <c r="AF53" s="137"/>
      <c r="AG53" s="174"/>
      <c r="AH53" s="282"/>
      <c r="AI53" s="282"/>
      <c r="AJ53" s="282"/>
      <c r="AK53" s="282"/>
      <c r="AL53" s="282"/>
      <c r="AM53" s="136"/>
      <c r="AN53" s="174"/>
      <c r="AO53" s="2"/>
    </row>
    <row r="54" s="1" customFormat="1" ht="33.75" customHeight="1" spans="2:41">
      <c r="B54" s="64" t="s">
        <v>220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105"/>
      <c r="P54" s="106"/>
      <c r="Q54" s="134"/>
      <c r="R54" s="134"/>
      <c r="S54" s="134"/>
      <c r="T54" s="134"/>
      <c r="U54" s="135"/>
      <c r="V54" s="136"/>
      <c r="W54" s="137"/>
      <c r="X54" s="137"/>
      <c r="Y54" s="137"/>
      <c r="Z54" s="137"/>
      <c r="AA54" s="174"/>
      <c r="AB54" s="136"/>
      <c r="AC54" s="137"/>
      <c r="AD54" s="137"/>
      <c r="AE54" s="137"/>
      <c r="AF54" s="137"/>
      <c r="AG54" s="174"/>
      <c r="AH54" s="282"/>
      <c r="AI54" s="282"/>
      <c r="AJ54" s="282"/>
      <c r="AK54" s="282"/>
      <c r="AL54" s="282"/>
      <c r="AM54" s="136"/>
      <c r="AN54" s="174"/>
      <c r="AO54" s="2"/>
    </row>
    <row r="55" s="1" customFormat="1" ht="33.75" customHeight="1" spans="2:41">
      <c r="B55" s="64" t="s">
        <v>221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105"/>
      <c r="P55" s="106"/>
      <c r="Q55" s="134"/>
      <c r="R55" s="134"/>
      <c r="S55" s="134"/>
      <c r="T55" s="134"/>
      <c r="U55" s="135"/>
      <c r="V55" s="136"/>
      <c r="W55" s="137"/>
      <c r="X55" s="137"/>
      <c r="Y55" s="137"/>
      <c r="Z55" s="137"/>
      <c r="AA55" s="174"/>
      <c r="AB55" s="136"/>
      <c r="AC55" s="137"/>
      <c r="AD55" s="137"/>
      <c r="AE55" s="137"/>
      <c r="AF55" s="137"/>
      <c r="AG55" s="174"/>
      <c r="AH55" s="282"/>
      <c r="AI55" s="282"/>
      <c r="AJ55" s="282"/>
      <c r="AK55" s="282"/>
      <c r="AL55" s="282"/>
      <c r="AM55" s="136"/>
      <c r="AN55" s="174"/>
      <c r="AO55" s="2"/>
    </row>
    <row r="56" s="1" customFormat="1" ht="33.75" customHeight="1" spans="2:41">
      <c r="B56" s="64" t="s">
        <v>150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105"/>
      <c r="P56" s="106"/>
      <c r="Q56" s="134"/>
      <c r="R56" s="134"/>
      <c r="S56" s="134"/>
      <c r="T56" s="134"/>
      <c r="U56" s="135"/>
      <c r="V56" s="136"/>
      <c r="W56" s="137"/>
      <c r="X56" s="137"/>
      <c r="Y56" s="137"/>
      <c r="Z56" s="137"/>
      <c r="AA56" s="174"/>
      <c r="AB56" s="136"/>
      <c r="AC56" s="137"/>
      <c r="AD56" s="137"/>
      <c r="AE56" s="137"/>
      <c r="AF56" s="137"/>
      <c r="AG56" s="174"/>
      <c r="AH56" s="282"/>
      <c r="AI56" s="282"/>
      <c r="AJ56" s="282"/>
      <c r="AK56" s="282"/>
      <c r="AL56" s="282"/>
      <c r="AM56" s="136"/>
      <c r="AN56" s="174"/>
      <c r="AO56" s="2"/>
    </row>
    <row r="57" s="1" customFormat="1" ht="33.75" customHeight="1" spans="2:41">
      <c r="B57" s="64" t="s">
        <v>222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105"/>
      <c r="P57" s="106"/>
      <c r="Q57" s="134"/>
      <c r="R57" s="134"/>
      <c r="S57" s="134"/>
      <c r="T57" s="134"/>
      <c r="U57" s="135"/>
      <c r="V57" s="136"/>
      <c r="W57" s="137"/>
      <c r="X57" s="137"/>
      <c r="Y57" s="137"/>
      <c r="Z57" s="137"/>
      <c r="AA57" s="174"/>
      <c r="AB57" s="136"/>
      <c r="AC57" s="137"/>
      <c r="AD57" s="137"/>
      <c r="AE57" s="137"/>
      <c r="AF57" s="137"/>
      <c r="AG57" s="174"/>
      <c r="AH57" s="282"/>
      <c r="AI57" s="282"/>
      <c r="AJ57" s="282"/>
      <c r="AK57" s="282"/>
      <c r="AL57" s="282"/>
      <c r="AM57" s="136"/>
      <c r="AN57" s="174"/>
      <c r="AO57" s="2"/>
    </row>
    <row r="58" s="1" customFormat="1" ht="33.75" customHeight="1" spans="2:41">
      <c r="B58" s="64" t="s">
        <v>223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105"/>
      <c r="P58" s="106"/>
      <c r="Q58" s="134"/>
      <c r="R58" s="134"/>
      <c r="S58" s="134"/>
      <c r="T58" s="134"/>
      <c r="U58" s="135"/>
      <c r="V58" s="136"/>
      <c r="W58" s="137"/>
      <c r="X58" s="137"/>
      <c r="Y58" s="137"/>
      <c r="Z58" s="137"/>
      <c r="AA58" s="174"/>
      <c r="AB58" s="136"/>
      <c r="AC58" s="137"/>
      <c r="AD58" s="137"/>
      <c r="AE58" s="137"/>
      <c r="AF58" s="137"/>
      <c r="AG58" s="174"/>
      <c r="AH58" s="282"/>
      <c r="AI58" s="282"/>
      <c r="AJ58" s="282"/>
      <c r="AK58" s="282"/>
      <c r="AL58" s="282"/>
      <c r="AM58" s="136"/>
      <c r="AN58" s="174"/>
      <c r="AO58" s="2"/>
    </row>
    <row r="59" s="1" customFormat="1" ht="33.75" customHeight="1" spans="2:41">
      <c r="B59" s="64" t="s">
        <v>224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105"/>
      <c r="P59" s="106"/>
      <c r="Q59" s="134"/>
      <c r="R59" s="134"/>
      <c r="S59" s="134"/>
      <c r="T59" s="134"/>
      <c r="U59" s="135"/>
      <c r="V59" s="136"/>
      <c r="W59" s="137"/>
      <c r="X59" s="137"/>
      <c r="Y59" s="137"/>
      <c r="Z59" s="137"/>
      <c r="AA59" s="174"/>
      <c r="AB59" s="136"/>
      <c r="AC59" s="137"/>
      <c r="AD59" s="137"/>
      <c r="AE59" s="137"/>
      <c r="AF59" s="137"/>
      <c r="AG59" s="174"/>
      <c r="AH59" s="282"/>
      <c r="AI59" s="282"/>
      <c r="AJ59" s="282"/>
      <c r="AK59" s="282"/>
      <c r="AL59" s="282"/>
      <c r="AM59" s="136"/>
      <c r="AN59" s="174"/>
      <c r="AO59" s="2"/>
    </row>
    <row r="60" s="1" customFormat="1" ht="33.75" customHeight="1" spans="2:41">
      <c r="B60" s="64" t="s">
        <v>225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105"/>
      <c r="P60" s="106"/>
      <c r="Q60" s="134"/>
      <c r="R60" s="134"/>
      <c r="S60" s="134"/>
      <c r="T60" s="134"/>
      <c r="U60" s="135"/>
      <c r="V60" s="136"/>
      <c r="W60" s="137"/>
      <c r="X60" s="137"/>
      <c r="Y60" s="137"/>
      <c r="Z60" s="137"/>
      <c r="AA60" s="174"/>
      <c r="AB60" s="136"/>
      <c r="AC60" s="137"/>
      <c r="AD60" s="137"/>
      <c r="AE60" s="137"/>
      <c r="AF60" s="137"/>
      <c r="AG60" s="174"/>
      <c r="AH60" s="282"/>
      <c r="AI60" s="282"/>
      <c r="AJ60" s="282"/>
      <c r="AK60" s="282"/>
      <c r="AL60" s="282"/>
      <c r="AM60" s="136"/>
      <c r="AN60" s="174"/>
      <c r="AO60" s="2"/>
    </row>
    <row r="61" s="1" customFormat="1" ht="33.75" customHeight="1" spans="2:41">
      <c r="B61" s="64" t="s">
        <v>226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105"/>
      <c r="P61" s="106"/>
      <c r="Q61" s="134"/>
      <c r="R61" s="134"/>
      <c r="S61" s="134"/>
      <c r="T61" s="134"/>
      <c r="U61" s="135"/>
      <c r="V61" s="136"/>
      <c r="W61" s="137"/>
      <c r="X61" s="137"/>
      <c r="Y61" s="137"/>
      <c r="Z61" s="137"/>
      <c r="AA61" s="174"/>
      <c r="AB61" s="136"/>
      <c r="AC61" s="137"/>
      <c r="AD61" s="137"/>
      <c r="AE61" s="137"/>
      <c r="AF61" s="137"/>
      <c r="AG61" s="174"/>
      <c r="AH61" s="282"/>
      <c r="AI61" s="282"/>
      <c r="AJ61" s="282"/>
      <c r="AK61" s="282"/>
      <c r="AL61" s="282"/>
      <c r="AM61" s="136"/>
      <c r="AN61" s="174"/>
      <c r="AO61" s="2"/>
    </row>
    <row r="62" s="1" customFormat="1" ht="33.75" customHeight="1" spans="2:41">
      <c r="B62" s="64" t="s">
        <v>227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105"/>
      <c r="P62" s="106"/>
      <c r="Q62" s="134"/>
      <c r="R62" s="134"/>
      <c r="S62" s="134"/>
      <c r="T62" s="134"/>
      <c r="U62" s="135"/>
      <c r="V62" s="136"/>
      <c r="W62" s="137"/>
      <c r="X62" s="137"/>
      <c r="Y62" s="137"/>
      <c r="Z62" s="137"/>
      <c r="AA62" s="174"/>
      <c r="AB62" s="136"/>
      <c r="AC62" s="137"/>
      <c r="AD62" s="137"/>
      <c r="AE62" s="137"/>
      <c r="AF62" s="137"/>
      <c r="AG62" s="174"/>
      <c r="AH62" s="282"/>
      <c r="AI62" s="282"/>
      <c r="AJ62" s="282"/>
      <c r="AK62" s="282"/>
      <c r="AL62" s="282"/>
      <c r="AM62" s="136"/>
      <c r="AN62" s="174"/>
      <c r="AO62" s="2"/>
    </row>
    <row r="63" s="1" customFormat="1" ht="33.75" customHeight="1" spans="2:41">
      <c r="B63" s="64" t="s">
        <v>228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05"/>
      <c r="P63" s="106"/>
      <c r="Q63" s="134"/>
      <c r="R63" s="134"/>
      <c r="S63" s="134"/>
      <c r="T63" s="134"/>
      <c r="U63" s="135"/>
      <c r="V63" s="136"/>
      <c r="W63" s="137"/>
      <c r="X63" s="137"/>
      <c r="Y63" s="137"/>
      <c r="Z63" s="137"/>
      <c r="AA63" s="174"/>
      <c r="AB63" s="136"/>
      <c r="AC63" s="137"/>
      <c r="AD63" s="137"/>
      <c r="AE63" s="137"/>
      <c r="AF63" s="137"/>
      <c r="AG63" s="174"/>
      <c r="AH63" s="282"/>
      <c r="AI63" s="282"/>
      <c r="AJ63" s="282"/>
      <c r="AK63" s="282"/>
      <c r="AL63" s="282"/>
      <c r="AM63" s="136"/>
      <c r="AN63" s="174"/>
      <c r="AO63" s="2"/>
    </row>
    <row r="64" s="1" customFormat="1" ht="33.75" customHeight="1" spans="2:41">
      <c r="B64" s="64" t="s">
        <v>229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105"/>
      <c r="P64" s="106"/>
      <c r="Q64" s="134"/>
      <c r="R64" s="134"/>
      <c r="S64" s="134"/>
      <c r="T64" s="134"/>
      <c r="U64" s="135"/>
      <c r="V64" s="136"/>
      <c r="W64" s="137"/>
      <c r="X64" s="137"/>
      <c r="Y64" s="137"/>
      <c r="Z64" s="137"/>
      <c r="AA64" s="174"/>
      <c r="AB64" s="136"/>
      <c r="AC64" s="137"/>
      <c r="AD64" s="137"/>
      <c r="AE64" s="137"/>
      <c r="AF64" s="137"/>
      <c r="AG64" s="174"/>
      <c r="AH64" s="282"/>
      <c r="AI64" s="282"/>
      <c r="AJ64" s="282"/>
      <c r="AK64" s="282"/>
      <c r="AL64" s="282"/>
      <c r="AM64" s="136"/>
      <c r="AN64" s="174"/>
      <c r="AO64" s="2"/>
    </row>
    <row r="65" s="1" customFormat="1" ht="33.75" customHeight="1" spans="2:41">
      <c r="B65" s="64" t="s">
        <v>230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05"/>
      <c r="P65" s="106"/>
      <c r="Q65" s="134"/>
      <c r="R65" s="134"/>
      <c r="S65" s="134"/>
      <c r="T65" s="134"/>
      <c r="U65" s="135"/>
      <c r="V65" s="136"/>
      <c r="W65" s="137"/>
      <c r="X65" s="137"/>
      <c r="Y65" s="137"/>
      <c r="Z65" s="137"/>
      <c r="AA65" s="174"/>
      <c r="AB65" s="136"/>
      <c r="AC65" s="137"/>
      <c r="AD65" s="137"/>
      <c r="AE65" s="137"/>
      <c r="AF65" s="137"/>
      <c r="AG65" s="174"/>
      <c r="AH65" s="282"/>
      <c r="AI65" s="282"/>
      <c r="AJ65" s="282"/>
      <c r="AK65" s="282"/>
      <c r="AL65" s="282"/>
      <c r="AM65" s="136"/>
      <c r="AN65" s="174"/>
      <c r="AO65" s="2"/>
    </row>
    <row r="66" s="1" customFormat="1" ht="33.75" customHeight="1" spans="2:41">
      <c r="B66" s="64" t="s">
        <v>231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05"/>
      <c r="P66" s="106"/>
      <c r="Q66" s="134"/>
      <c r="R66" s="134"/>
      <c r="S66" s="134"/>
      <c r="T66" s="134"/>
      <c r="U66" s="135"/>
      <c r="V66" s="136"/>
      <c r="W66" s="137"/>
      <c r="X66" s="137"/>
      <c r="Y66" s="137"/>
      <c r="Z66" s="137"/>
      <c r="AA66" s="174"/>
      <c r="AB66" s="136"/>
      <c r="AC66" s="137"/>
      <c r="AD66" s="137"/>
      <c r="AE66" s="137"/>
      <c r="AF66" s="137"/>
      <c r="AG66" s="174"/>
      <c r="AH66" s="282"/>
      <c r="AI66" s="282"/>
      <c r="AJ66" s="282"/>
      <c r="AK66" s="282"/>
      <c r="AL66" s="282"/>
      <c r="AM66" s="136"/>
      <c r="AN66" s="174"/>
      <c r="AO66" s="2"/>
    </row>
    <row r="67" s="1" customFormat="1" ht="33.75" customHeight="1" spans="2:41">
      <c r="B67" s="283" t="s">
        <v>232</v>
      </c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96"/>
      <c r="P67" s="297"/>
      <c r="Q67" s="298"/>
      <c r="R67" s="298"/>
      <c r="S67" s="298"/>
      <c r="T67" s="298"/>
      <c r="U67" s="299"/>
      <c r="V67" s="300"/>
      <c r="W67" s="301"/>
      <c r="X67" s="301"/>
      <c r="Y67" s="301"/>
      <c r="Z67" s="301"/>
      <c r="AA67" s="302"/>
      <c r="AB67" s="300"/>
      <c r="AC67" s="301"/>
      <c r="AD67" s="301"/>
      <c r="AE67" s="301"/>
      <c r="AF67" s="301"/>
      <c r="AG67" s="302"/>
      <c r="AH67" s="303"/>
      <c r="AI67" s="303"/>
      <c r="AJ67" s="303"/>
      <c r="AK67" s="303"/>
      <c r="AL67" s="303"/>
      <c r="AM67" s="300"/>
      <c r="AN67" s="302"/>
      <c r="AO67" s="2"/>
    </row>
    <row r="68" customHeight="1" spans="2:40">
      <c r="B68" s="285" t="s">
        <v>233</v>
      </c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304"/>
    </row>
    <row r="69" customHeight="1" spans="2:40">
      <c r="B69" s="287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305"/>
    </row>
    <row r="70" customHeight="1" spans="2:40">
      <c r="B70" s="289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306"/>
    </row>
    <row r="71" customHeight="1" spans="2:40">
      <c r="B71" s="289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306"/>
    </row>
    <row r="72" customHeight="1" spans="2:40">
      <c r="B72" s="289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306"/>
    </row>
    <row r="73" customHeight="1" spans="2:40">
      <c r="B73" s="289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306"/>
    </row>
    <row r="74" customHeight="1" spans="2:40">
      <c r="B74" s="289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306"/>
    </row>
    <row r="75" customHeight="1" spans="2:40">
      <c r="B75" s="289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  <c r="AM75" s="290"/>
      <c r="AN75" s="306"/>
    </row>
    <row r="76" customHeight="1" spans="2:40">
      <c r="B76" s="289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306"/>
    </row>
    <row r="77" customHeight="1" spans="2:40">
      <c r="B77" s="289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306"/>
    </row>
    <row r="78" customHeight="1" spans="2:40">
      <c r="B78" s="289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306"/>
    </row>
    <row r="79" customHeight="1" spans="2:40">
      <c r="B79" s="291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307"/>
    </row>
    <row r="80" customHeight="1" spans="2:40">
      <c r="B80" s="291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307"/>
    </row>
    <row r="81" ht="15.75" customHeight="1" spans="2:40">
      <c r="B81" s="293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4"/>
      <c r="AM81" s="294"/>
      <c r="AN81" s="308"/>
    </row>
    <row r="82" s="2" customFormat="1" customHeight="1" spans="2:40">
      <c r="B82" s="289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306"/>
    </row>
    <row r="83" s="2" customFormat="1" customHeight="1" spans="2:40">
      <c r="B83" s="289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306"/>
    </row>
    <row r="84" s="2" customFormat="1" customHeight="1" spans="2:40">
      <c r="B84" s="289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306"/>
    </row>
    <row r="85" s="2" customFormat="1" customHeight="1" spans="2:40">
      <c r="B85" s="289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306"/>
    </row>
    <row r="86" s="2" customFormat="1" customHeight="1" spans="2:40">
      <c r="B86" s="289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90"/>
      <c r="AM86" s="290"/>
      <c r="AN86" s="306"/>
    </row>
    <row r="87" s="2" customFormat="1" customHeight="1" spans="2:40">
      <c r="B87" s="289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  <c r="AM87" s="290"/>
      <c r="AN87" s="306"/>
    </row>
    <row r="88" s="2" customFormat="1" customHeight="1" spans="2:40">
      <c r="B88" s="289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  <c r="AH88" s="290"/>
      <c r="AI88" s="290"/>
      <c r="AJ88" s="290"/>
      <c r="AK88" s="290"/>
      <c r="AL88" s="290"/>
      <c r="AM88" s="290"/>
      <c r="AN88" s="306"/>
    </row>
    <row r="89" s="2" customFormat="1" customHeight="1" spans="2:40">
      <c r="B89" s="289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0"/>
      <c r="AG89" s="290"/>
      <c r="AH89" s="290"/>
      <c r="AI89" s="290"/>
      <c r="AJ89" s="290"/>
      <c r="AK89" s="290"/>
      <c r="AL89" s="290"/>
      <c r="AM89" s="290"/>
      <c r="AN89" s="306"/>
    </row>
    <row r="90" s="2" customFormat="1" customHeight="1" spans="2:40">
      <c r="B90" s="289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0"/>
      <c r="AH90" s="290"/>
      <c r="AI90" s="290"/>
      <c r="AJ90" s="290"/>
      <c r="AK90" s="290"/>
      <c r="AL90" s="290"/>
      <c r="AM90" s="290"/>
      <c r="AN90" s="306"/>
    </row>
    <row r="91" s="2" customFormat="1" customHeight="1" spans="2:40">
      <c r="B91" s="289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290"/>
      <c r="AG91" s="290"/>
      <c r="AH91" s="290"/>
      <c r="AI91" s="290"/>
      <c r="AJ91" s="290"/>
      <c r="AK91" s="290"/>
      <c r="AL91" s="290"/>
      <c r="AM91" s="290"/>
      <c r="AN91" s="306"/>
    </row>
    <row r="92" s="2" customFormat="1" customHeight="1" spans="2:40">
      <c r="B92" s="289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306"/>
    </row>
    <row r="93" s="2" customFormat="1" customHeight="1" spans="2:40">
      <c r="B93" s="289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306"/>
    </row>
    <row r="94" s="2" customFormat="1" customHeight="1" spans="2:40">
      <c r="B94" s="289"/>
      <c r="C94" s="290" t="s">
        <v>234</v>
      </c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0"/>
      <c r="AB94" s="290"/>
      <c r="AC94" s="290"/>
      <c r="AD94" s="290"/>
      <c r="AE94" s="290"/>
      <c r="AF94" s="290"/>
      <c r="AG94" s="290"/>
      <c r="AH94" s="290"/>
      <c r="AI94" s="290"/>
      <c r="AJ94" s="290"/>
      <c r="AK94" s="290"/>
      <c r="AL94" s="290"/>
      <c r="AM94" s="290"/>
      <c r="AN94" s="306"/>
    </row>
    <row r="95" s="2" customFormat="1" customHeight="1" spans="2:40">
      <c r="B95" s="291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307"/>
    </row>
    <row r="96" s="2" customFormat="1" customHeight="1" spans="2:40">
      <c r="B96" s="291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307"/>
    </row>
    <row r="97" s="2" customFormat="1" ht="15.75" customHeight="1" spans="2:40">
      <c r="B97" s="293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308"/>
    </row>
    <row r="98" s="3" customFormat="1" spans="2:40"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</row>
  </sheetData>
  <mergeCells count="316">
    <mergeCell ref="B6:K6"/>
    <mergeCell ref="L6:Y6"/>
    <mergeCell ref="Z6:AF6"/>
    <mergeCell ref="AG6:AK6"/>
    <mergeCell ref="AM6:AN6"/>
    <mergeCell ref="B8:X8"/>
    <mergeCell ref="Y8:AA8"/>
    <mergeCell ref="AB8:AD8"/>
    <mergeCell ref="AE8:AG8"/>
    <mergeCell ref="AH8:AK8"/>
    <mergeCell ref="B21:AN21"/>
    <mergeCell ref="B22:S22"/>
    <mergeCell ref="T22:AK22"/>
    <mergeCell ref="AL22:AN22"/>
    <mergeCell ref="B23:H23"/>
    <mergeCell ref="J23:M23"/>
    <mergeCell ref="O23:R23"/>
    <mergeCell ref="U23:Y23"/>
    <mergeCell ref="Z23:AC23"/>
    <mergeCell ref="AD23:AE23"/>
    <mergeCell ref="AF23:AH23"/>
    <mergeCell ref="AI23:AK23"/>
    <mergeCell ref="B24:H24"/>
    <mergeCell ref="J24:M24"/>
    <mergeCell ref="O24:R24"/>
    <mergeCell ref="U24:Y24"/>
    <mergeCell ref="Z24:AC24"/>
    <mergeCell ref="AD24:AE24"/>
    <mergeCell ref="AF24:AH24"/>
    <mergeCell ref="AI24:AK24"/>
    <mergeCell ref="B25:E25"/>
    <mergeCell ref="J25:M25"/>
    <mergeCell ref="O25:R25"/>
    <mergeCell ref="U25:Y25"/>
    <mergeCell ref="Z25:AC25"/>
    <mergeCell ref="AD25:AE25"/>
    <mergeCell ref="AF25:AH25"/>
    <mergeCell ref="AI25:AK25"/>
    <mergeCell ref="B26:E26"/>
    <mergeCell ref="J26:M26"/>
    <mergeCell ref="O26:R26"/>
    <mergeCell ref="U26:Y26"/>
    <mergeCell ref="Z26:AC26"/>
    <mergeCell ref="AD26:AE26"/>
    <mergeCell ref="AF26:AH26"/>
    <mergeCell ref="AI26:AK26"/>
    <mergeCell ref="B27:E27"/>
    <mergeCell ref="J27:M27"/>
    <mergeCell ref="O27:R27"/>
    <mergeCell ref="U27:Y27"/>
    <mergeCell ref="Z27:AC27"/>
    <mergeCell ref="AD27:AE27"/>
    <mergeCell ref="AF27:AH27"/>
    <mergeCell ref="AI27:AK27"/>
    <mergeCell ref="AL27:AN27"/>
    <mergeCell ref="B28:E28"/>
    <mergeCell ref="J28:M28"/>
    <mergeCell ref="O28:R28"/>
    <mergeCell ref="U28:Y28"/>
    <mergeCell ref="Z28:AC28"/>
    <mergeCell ref="AD28:AE28"/>
    <mergeCell ref="AF28:AH28"/>
    <mergeCell ref="AI28:AK28"/>
    <mergeCell ref="B29:E29"/>
    <mergeCell ref="J29:M29"/>
    <mergeCell ref="O29:R29"/>
    <mergeCell ref="U29:Y29"/>
    <mergeCell ref="Z29:AC29"/>
    <mergeCell ref="AD29:AE29"/>
    <mergeCell ref="AF29:AH29"/>
    <mergeCell ref="AI29:AK29"/>
    <mergeCell ref="B30:E30"/>
    <mergeCell ref="J30:M30"/>
    <mergeCell ref="O30:R30"/>
    <mergeCell ref="U30:Y30"/>
    <mergeCell ref="Z30:AC30"/>
    <mergeCell ref="AD30:AE30"/>
    <mergeCell ref="AF30:AH30"/>
    <mergeCell ref="AI30:AK30"/>
    <mergeCell ref="B31:E31"/>
    <mergeCell ref="J31:M31"/>
    <mergeCell ref="O31:R31"/>
    <mergeCell ref="U31:Y31"/>
    <mergeCell ref="Z31:AC31"/>
    <mergeCell ref="AD31:AE31"/>
    <mergeCell ref="AF31:AH31"/>
    <mergeCell ref="AI31:AK31"/>
    <mergeCell ref="B32:E32"/>
    <mergeCell ref="J32:M32"/>
    <mergeCell ref="O32:R32"/>
    <mergeCell ref="U32:Y32"/>
    <mergeCell ref="Z32:AC32"/>
    <mergeCell ref="AD32:AE32"/>
    <mergeCell ref="AF32:AH32"/>
    <mergeCell ref="AI32:AK32"/>
    <mergeCell ref="B33:E33"/>
    <mergeCell ref="J33:M33"/>
    <mergeCell ref="O33:R33"/>
    <mergeCell ref="U33:Y33"/>
    <mergeCell ref="Z33:AC33"/>
    <mergeCell ref="AD33:AE33"/>
    <mergeCell ref="AF33:AH33"/>
    <mergeCell ref="AI33:AK33"/>
    <mergeCell ref="AL33:AN33"/>
    <mergeCell ref="B34:E34"/>
    <mergeCell ref="J34:M34"/>
    <mergeCell ref="O34:R34"/>
    <mergeCell ref="U34:Y34"/>
    <mergeCell ref="Z34:AC34"/>
    <mergeCell ref="AD34:AE34"/>
    <mergeCell ref="AF34:AH34"/>
    <mergeCell ref="AI34:AK34"/>
    <mergeCell ref="B35:E35"/>
    <mergeCell ref="J35:M35"/>
    <mergeCell ref="O35:R35"/>
    <mergeCell ref="T35:AC35"/>
    <mergeCell ref="AD35:AE35"/>
    <mergeCell ref="AF35:AH35"/>
    <mergeCell ref="AI35:AK35"/>
    <mergeCell ref="B36:AK36"/>
    <mergeCell ref="X37:AK37"/>
    <mergeCell ref="AL37:AN37"/>
    <mergeCell ref="X38:AD38"/>
    <mergeCell ref="AE38:AK38"/>
    <mergeCell ref="X39:AD39"/>
    <mergeCell ref="AE39:AK39"/>
    <mergeCell ref="X40:AD40"/>
    <mergeCell ref="AE40:AK40"/>
    <mergeCell ref="B41:AN41"/>
    <mergeCell ref="B42:U42"/>
    <mergeCell ref="V42:AA42"/>
    <mergeCell ref="AB42:AD42"/>
    <mergeCell ref="AE42:AH42"/>
    <mergeCell ref="AI42:AK42"/>
    <mergeCell ref="C43:U43"/>
    <mergeCell ref="V43:AA43"/>
    <mergeCell ref="AB43:AD43"/>
    <mergeCell ref="AE43:AH43"/>
    <mergeCell ref="AI43:AK43"/>
    <mergeCell ref="C44:U44"/>
    <mergeCell ref="V44:AA44"/>
    <mergeCell ref="AB44:AD44"/>
    <mergeCell ref="AE44:AH44"/>
    <mergeCell ref="AI44:AK44"/>
    <mergeCell ref="C45:U45"/>
    <mergeCell ref="V45:AA45"/>
    <mergeCell ref="AB45:AD45"/>
    <mergeCell ref="AE45:AH45"/>
    <mergeCell ref="AI45:AK45"/>
    <mergeCell ref="C46:U46"/>
    <mergeCell ref="V46:AA46"/>
    <mergeCell ref="AB46:AD46"/>
    <mergeCell ref="AE46:AH46"/>
    <mergeCell ref="AI46:AK46"/>
    <mergeCell ref="C47:U47"/>
    <mergeCell ref="V47:AA47"/>
    <mergeCell ref="AB47:AD47"/>
    <mergeCell ref="AE47:AH47"/>
    <mergeCell ref="AI47:AK47"/>
    <mergeCell ref="C48:U48"/>
    <mergeCell ref="V48:AA48"/>
    <mergeCell ref="AB48:AD48"/>
    <mergeCell ref="AE48:AH48"/>
    <mergeCell ref="AI48:AK48"/>
    <mergeCell ref="B49:AN49"/>
    <mergeCell ref="AH50:AK50"/>
    <mergeCell ref="B52:O52"/>
    <mergeCell ref="P52:U52"/>
    <mergeCell ref="V52:AA52"/>
    <mergeCell ref="AB52:AG52"/>
    <mergeCell ref="AM52:AN52"/>
    <mergeCell ref="B53:O53"/>
    <mergeCell ref="P53:U53"/>
    <mergeCell ref="V53:AA53"/>
    <mergeCell ref="AB53:AG53"/>
    <mergeCell ref="AM53:AN53"/>
    <mergeCell ref="B54:O54"/>
    <mergeCell ref="P54:U54"/>
    <mergeCell ref="V54:AA54"/>
    <mergeCell ref="AB54:AG54"/>
    <mergeCell ref="AM54:AN54"/>
    <mergeCell ref="B55:O55"/>
    <mergeCell ref="P55:U55"/>
    <mergeCell ref="V55:AA55"/>
    <mergeCell ref="AB55:AG55"/>
    <mergeCell ref="AM55:AN55"/>
    <mergeCell ref="B56:O56"/>
    <mergeCell ref="P56:U56"/>
    <mergeCell ref="V56:AA56"/>
    <mergeCell ref="AB56:AG56"/>
    <mergeCell ref="AM56:AN56"/>
    <mergeCell ref="B57:O57"/>
    <mergeCell ref="P57:U57"/>
    <mergeCell ref="V57:AA57"/>
    <mergeCell ref="AB57:AG57"/>
    <mergeCell ref="AM57:AN57"/>
    <mergeCell ref="B58:O58"/>
    <mergeCell ref="P58:U58"/>
    <mergeCell ref="V58:AA58"/>
    <mergeCell ref="AB58:AG58"/>
    <mergeCell ref="AM58:AN58"/>
    <mergeCell ref="B59:O59"/>
    <mergeCell ref="P59:U59"/>
    <mergeCell ref="V59:AA59"/>
    <mergeCell ref="AB59:AG59"/>
    <mergeCell ref="AM59:AN59"/>
    <mergeCell ref="B60:O60"/>
    <mergeCell ref="P60:U60"/>
    <mergeCell ref="V60:AA60"/>
    <mergeCell ref="AB60:AG60"/>
    <mergeCell ref="AM60:AN60"/>
    <mergeCell ref="B61:O61"/>
    <mergeCell ref="P61:U61"/>
    <mergeCell ref="V61:AA61"/>
    <mergeCell ref="AB61:AG61"/>
    <mergeCell ref="AM61:AN61"/>
    <mergeCell ref="B62:O62"/>
    <mergeCell ref="P62:U62"/>
    <mergeCell ref="V62:AA62"/>
    <mergeCell ref="AB62:AG62"/>
    <mergeCell ref="AM62:AN62"/>
    <mergeCell ref="B63:O63"/>
    <mergeCell ref="P63:U63"/>
    <mergeCell ref="V63:AA63"/>
    <mergeCell ref="AB63:AG63"/>
    <mergeCell ref="AM63:AN63"/>
    <mergeCell ref="B64:O64"/>
    <mergeCell ref="P64:U64"/>
    <mergeCell ref="V64:AA64"/>
    <mergeCell ref="AB64:AG64"/>
    <mergeCell ref="AM64:AN64"/>
    <mergeCell ref="B65:O65"/>
    <mergeCell ref="P65:U65"/>
    <mergeCell ref="V65:AA65"/>
    <mergeCell ref="AB65:AG65"/>
    <mergeCell ref="AM65:AN65"/>
    <mergeCell ref="B66:O66"/>
    <mergeCell ref="P66:U66"/>
    <mergeCell ref="V66:AA66"/>
    <mergeCell ref="AB66:AG66"/>
    <mergeCell ref="AM66:AN66"/>
    <mergeCell ref="B67:O67"/>
    <mergeCell ref="P67:U67"/>
    <mergeCell ref="V67:AA67"/>
    <mergeCell ref="AB67:AG67"/>
    <mergeCell ref="AM67:AN67"/>
    <mergeCell ref="AJ9:AJ10"/>
    <mergeCell ref="AJ11:AJ12"/>
    <mergeCell ref="AJ13:AJ14"/>
    <mergeCell ref="AJ15:AJ16"/>
    <mergeCell ref="AJ17:AJ18"/>
    <mergeCell ref="AJ19:AJ20"/>
    <mergeCell ref="AK9:AK10"/>
    <mergeCell ref="AK11:AK12"/>
    <mergeCell ref="AK13:AK14"/>
    <mergeCell ref="AK15:AK16"/>
    <mergeCell ref="AK17:AK18"/>
    <mergeCell ref="AK19:AK20"/>
    <mergeCell ref="AL50:AL51"/>
    <mergeCell ref="AL8:AN10"/>
    <mergeCell ref="B2:K5"/>
    <mergeCell ref="L2:AL5"/>
    <mergeCell ref="B11:K12"/>
    <mergeCell ref="B13:K14"/>
    <mergeCell ref="B15:K16"/>
    <mergeCell ref="B17:K18"/>
    <mergeCell ref="B19:K20"/>
    <mergeCell ref="B9:K10"/>
    <mergeCell ref="L9:M10"/>
    <mergeCell ref="N9:O10"/>
    <mergeCell ref="Z9:AA10"/>
    <mergeCell ref="AB9:AC10"/>
    <mergeCell ref="L11:M12"/>
    <mergeCell ref="N11:O12"/>
    <mergeCell ref="Z11:AA12"/>
    <mergeCell ref="AB11:AC12"/>
    <mergeCell ref="L13:M14"/>
    <mergeCell ref="N13:O14"/>
    <mergeCell ref="Z13:AA14"/>
    <mergeCell ref="AB13:AC14"/>
    <mergeCell ref="L15:M16"/>
    <mergeCell ref="N15:O16"/>
    <mergeCell ref="Z15:AA16"/>
    <mergeCell ref="AB15:AC16"/>
    <mergeCell ref="L17:M18"/>
    <mergeCell ref="N17:O18"/>
    <mergeCell ref="Z17:AA18"/>
    <mergeCell ref="AB17:AC18"/>
    <mergeCell ref="L19:M20"/>
    <mergeCell ref="N19:O20"/>
    <mergeCell ref="Z19:AA20"/>
    <mergeCell ref="AB19:AC20"/>
    <mergeCell ref="AL11:AN20"/>
    <mergeCell ref="P9:Y10"/>
    <mergeCell ref="P11:Y12"/>
    <mergeCell ref="P13:Y14"/>
    <mergeCell ref="P15:Y16"/>
    <mergeCell ref="P17:Y18"/>
    <mergeCell ref="P19:Y20"/>
    <mergeCell ref="AD9:AI10"/>
    <mergeCell ref="AD11:AI12"/>
    <mergeCell ref="AD13:AI14"/>
    <mergeCell ref="AD15:AI16"/>
    <mergeCell ref="AD17:AI18"/>
    <mergeCell ref="AD19:AI20"/>
    <mergeCell ref="B37:W40"/>
    <mergeCell ref="B68:AN69"/>
    <mergeCell ref="P50:U51"/>
    <mergeCell ref="V50:AA51"/>
    <mergeCell ref="AB50:AG51"/>
    <mergeCell ref="B50:O51"/>
    <mergeCell ref="AM50:AN51"/>
    <mergeCell ref="B79:AN81"/>
    <mergeCell ref="B95:AN97"/>
    <mergeCell ref="AM2:AN3"/>
    <mergeCell ref="AM4:AN5"/>
  </mergeCells>
  <pageMargins left="0.700694444444445" right="0.700694444444445" top="0.751388888888889" bottom="0.751388888888889" header="0.297916666666667" footer="0.297916666666667"/>
  <pageSetup paperSize="1" scale="47" fitToWidth="2" fitToHeight="2" orientation="landscape" horizontalDpi="600"/>
  <headerFooter/>
  <rowBreaks count="1" manualBreakCount="1">
    <brk id="48" max="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Grafica</vt:lpstr>
      <vt:lpstr>INF. Semanal HSE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Rodriguez Garcia</dc:creator>
  <cp:lastModifiedBy>alexandra.escobar</cp:lastModifiedBy>
  <dcterms:created xsi:type="dcterms:W3CDTF">2011-07-19T17:00:00Z</dcterms:created>
  <cp:lastPrinted>2011-07-22T18:46:00Z</cp:lastPrinted>
  <dcterms:modified xsi:type="dcterms:W3CDTF">2019-08-27T17:54:23Z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3082-10.2.0.7646</vt:lpwstr>
  </property>
</Properties>
</file>